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ha\Desktop\"/>
    </mc:Choice>
  </mc:AlternateContent>
  <bookViews>
    <workbookView xWindow="0" yWindow="0" windowWidth="28710" windowHeight="12300" tabRatio="915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10" r:id="rId7"/>
    <sheet name="6.2. Інша інфо_2" sheetId="9" r:id="rId8"/>
    <sheet name="VII Статутн. капіт" sheetId="20" r:id="rId9"/>
    <sheet name="Розшифровка до Статутного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інфо_1'!$A$1:$O$37</definedName>
    <definedName name="_xlnm.Print_Area" localSheetId="7">'6.2. Інша інфо_2'!$A$1:$AF$46</definedName>
    <definedName name="_xlnm.Print_Area" localSheetId="0">'I. Фін результат'!$A$1:$I$103</definedName>
    <definedName name="_xlnm.Print_Area" localSheetId="4">'IV. Кап. інвестиції'!$A$1:$H$18</definedName>
    <definedName name="_xlnm.Print_Area" localSheetId="8">'VII Статутн. капіт'!$A$1:$H$18</definedName>
    <definedName name="_xlnm.Print_Area" localSheetId="2">'ІІ. Розр. з бюджетом'!$A$1:$H$49</definedName>
    <definedName name="_xlnm.Print_Area" localSheetId="5">'Розшифровка до капівидатків'!$A$1:$G$36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фінрезультати'!$A$1:$G$55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F23" i="21" l="1"/>
  <c r="G23" i="21"/>
  <c r="E6" i="21"/>
  <c r="F35" i="21"/>
  <c r="G35" i="21"/>
  <c r="V19" i="9"/>
  <c r="AD19" i="9" s="1"/>
  <c r="AD20" i="9"/>
  <c r="AC20" i="9"/>
  <c r="AB20" i="9"/>
  <c r="AA20" i="9"/>
  <c r="X20" i="9"/>
  <c r="W20" i="9"/>
  <c r="T20" i="9"/>
  <c r="S20" i="9"/>
  <c r="P20" i="9"/>
  <c r="O20" i="9"/>
  <c r="AD21" i="9"/>
  <c r="AE21" i="9" s="1"/>
  <c r="AC21" i="9"/>
  <c r="AB21" i="9"/>
  <c r="AA21" i="9"/>
  <c r="X21" i="9"/>
  <c r="W21" i="9"/>
  <c r="T21" i="9"/>
  <c r="S21" i="9"/>
  <c r="P21" i="9"/>
  <c r="O21" i="9"/>
  <c r="Z24" i="9"/>
  <c r="Y24" i="9"/>
  <c r="R24" i="9"/>
  <c r="Q24" i="9"/>
  <c r="N24" i="9"/>
  <c r="M24" i="9"/>
  <c r="AD23" i="9"/>
  <c r="AC23" i="9"/>
  <c r="AB23" i="9"/>
  <c r="AA23" i="9"/>
  <c r="X23" i="9"/>
  <c r="W23" i="9"/>
  <c r="T23" i="9"/>
  <c r="S23" i="9"/>
  <c r="P23" i="9"/>
  <c r="O23" i="9"/>
  <c r="AD22" i="9"/>
  <c r="AC22" i="9"/>
  <c r="AB22" i="9"/>
  <c r="AA22" i="9"/>
  <c r="X22" i="9"/>
  <c r="W22" i="9"/>
  <c r="T22" i="9"/>
  <c r="S22" i="9"/>
  <c r="P22" i="9"/>
  <c r="O22" i="9"/>
  <c r="AB19" i="9"/>
  <c r="AA19" i="9"/>
  <c r="U19" i="9"/>
  <c r="AC19" i="9" s="1"/>
  <c r="T19" i="9"/>
  <c r="S19" i="9"/>
  <c r="P19" i="9"/>
  <c r="O19" i="9"/>
  <c r="AD18" i="9"/>
  <c r="AC18" i="9"/>
  <c r="AB18" i="9"/>
  <c r="AA18" i="9"/>
  <c r="X18" i="9"/>
  <c r="W18" i="9"/>
  <c r="T18" i="9"/>
  <c r="S18" i="9"/>
  <c r="P18" i="9"/>
  <c r="O18" i="9"/>
  <c r="AD17" i="9"/>
  <c r="AC17" i="9"/>
  <c r="AB17" i="9"/>
  <c r="AA17" i="9"/>
  <c r="X17" i="9"/>
  <c r="W17" i="9"/>
  <c r="T17" i="9"/>
  <c r="S17" i="9"/>
  <c r="P17" i="9"/>
  <c r="O17" i="9"/>
  <c r="AB16" i="9"/>
  <c r="AA16" i="9"/>
  <c r="V16" i="9"/>
  <c r="AD16" i="9" s="1"/>
  <c r="U16" i="9"/>
  <c r="AC16" i="9" s="1"/>
  <c r="T16" i="9"/>
  <c r="S16" i="9"/>
  <c r="P16" i="9"/>
  <c r="O16" i="9"/>
  <c r="AD15" i="9"/>
  <c r="AC15" i="9"/>
  <c r="AB15" i="9"/>
  <c r="AA15" i="9"/>
  <c r="X15" i="9"/>
  <c r="W15" i="9"/>
  <c r="T15" i="9"/>
  <c r="S15" i="9"/>
  <c r="P15" i="9"/>
  <c r="O15" i="9"/>
  <c r="AD14" i="9"/>
  <c r="AC14" i="9"/>
  <c r="AB14" i="9"/>
  <c r="AA14" i="9"/>
  <c r="X14" i="9"/>
  <c r="W14" i="9"/>
  <c r="T14" i="9"/>
  <c r="S14" i="9"/>
  <c r="P14" i="9"/>
  <c r="O14" i="9"/>
  <c r="AD13" i="9"/>
  <c r="AC13" i="9"/>
  <c r="AB13" i="9"/>
  <c r="AA13" i="9"/>
  <c r="X13" i="9"/>
  <c r="W13" i="9"/>
  <c r="T13" i="9"/>
  <c r="S13" i="9"/>
  <c r="P13" i="9"/>
  <c r="O13" i="9"/>
  <c r="AB12" i="9"/>
  <c r="AA12" i="9"/>
  <c r="AA24" i="9" s="1"/>
  <c r="V12" i="9"/>
  <c r="AD12" i="9" s="1"/>
  <c r="U12" i="9"/>
  <c r="T12" i="9"/>
  <c r="S12" i="9"/>
  <c r="S24" i="9" s="1"/>
  <c r="P12" i="9"/>
  <c r="O12" i="9"/>
  <c r="O24" i="9" s="1"/>
  <c r="AD11" i="9"/>
  <c r="AC11" i="9"/>
  <c r="AB11" i="9"/>
  <c r="AA11" i="9"/>
  <c r="X11" i="9"/>
  <c r="W11" i="9"/>
  <c r="T11" i="9"/>
  <c r="S11" i="9"/>
  <c r="P11" i="9"/>
  <c r="O11" i="9"/>
  <c r="AD10" i="9"/>
  <c r="AC10" i="9"/>
  <c r="AB10" i="9"/>
  <c r="AA10" i="9"/>
  <c r="X10" i="9"/>
  <c r="W10" i="9"/>
  <c r="T10" i="9"/>
  <c r="S10" i="9"/>
  <c r="P10" i="9"/>
  <c r="O10" i="9"/>
  <c r="AB9" i="9"/>
  <c r="AA9" i="9"/>
  <c r="V9" i="9"/>
  <c r="U9" i="9"/>
  <c r="U24" i="9" s="1"/>
  <c r="T9" i="9"/>
  <c r="S9" i="9"/>
  <c r="P9" i="9"/>
  <c r="O9" i="9"/>
  <c r="AE20" i="9" l="1"/>
  <c r="V24" i="9"/>
  <c r="AF20" i="9"/>
  <c r="AF21" i="9"/>
  <c r="AF11" i="9"/>
  <c r="AF13" i="9"/>
  <c r="AF14" i="9"/>
  <c r="AF15" i="9"/>
  <c r="AF17" i="9"/>
  <c r="AF18" i="9"/>
  <c r="AF22" i="9"/>
  <c r="AF23" i="9"/>
  <c r="AF10" i="9"/>
  <c r="AE10" i="9"/>
  <c r="AE11" i="9"/>
  <c r="W12" i="9"/>
  <c r="AE13" i="9"/>
  <c r="AE14" i="9"/>
  <c r="AE15" i="9"/>
  <c r="AE17" i="9"/>
  <c r="AE18" i="9"/>
  <c r="AE22" i="9"/>
  <c r="AE23" i="9"/>
  <c r="X24" i="9"/>
  <c r="AE16" i="9"/>
  <c r="AF16" i="9"/>
  <c r="AE19" i="9"/>
  <c r="AF19" i="9"/>
  <c r="W9" i="9"/>
  <c r="AC9" i="9"/>
  <c r="AC12" i="9"/>
  <c r="AF12" i="9" s="1"/>
  <c r="X9" i="9"/>
  <c r="AD9" i="9"/>
  <c r="X12" i="9"/>
  <c r="X16" i="9"/>
  <c r="X19" i="9"/>
  <c r="P24" i="9"/>
  <c r="T24" i="9"/>
  <c r="AB24" i="9"/>
  <c r="AD24" i="9"/>
  <c r="W16" i="9"/>
  <c r="W19" i="9"/>
  <c r="AC24" i="9"/>
  <c r="M25" i="9" s="1"/>
  <c r="W24" i="9" l="1"/>
  <c r="AF24" i="9"/>
  <c r="AF9" i="9"/>
  <c r="AE9" i="9"/>
  <c r="Q25" i="9"/>
  <c r="Z25" i="9"/>
  <c r="N25" i="9"/>
  <c r="U25" i="9"/>
  <c r="AE12" i="9"/>
  <c r="AE24" i="9" s="1"/>
  <c r="V25" i="9"/>
  <c r="Y25" i="9"/>
  <c r="R25" i="9"/>
  <c r="AC25" i="9" l="1"/>
  <c r="AD25" i="9"/>
  <c r="E27" i="23" l="1"/>
  <c r="F29" i="23"/>
  <c r="G29" i="23"/>
  <c r="E11" i="23"/>
  <c r="E8" i="23"/>
  <c r="C23" i="23"/>
  <c r="C11" i="23"/>
  <c r="C7" i="3"/>
  <c r="C40" i="19"/>
  <c r="C36" i="19"/>
  <c r="C27" i="19"/>
  <c r="C19" i="19"/>
  <c r="C43" i="19" s="1"/>
  <c r="C45" i="21"/>
  <c r="C36" i="21"/>
  <c r="C33" i="21"/>
  <c r="C25" i="21"/>
  <c r="C6" i="21"/>
  <c r="C99" i="2"/>
  <c r="C91" i="2"/>
  <c r="C90" i="2"/>
  <c r="C89" i="2"/>
  <c r="C88" i="2"/>
  <c r="C87" i="2"/>
  <c r="C71" i="2"/>
  <c r="C68" i="2"/>
  <c r="C56" i="2"/>
  <c r="C52" i="2"/>
  <c r="C82" i="2" s="1"/>
  <c r="C44" i="2"/>
  <c r="C23" i="2"/>
  <c r="C13" i="2"/>
  <c r="C22" i="2" s="1"/>
  <c r="C63" i="2" s="1"/>
  <c r="I25" i="10"/>
  <c r="I24" i="10"/>
  <c r="I23" i="10"/>
  <c r="C6" i="23" l="1"/>
  <c r="C86" i="2"/>
  <c r="C92" i="2" s="1"/>
  <c r="C74" i="2"/>
  <c r="C79" i="2" s="1"/>
  <c r="C83" i="2"/>
  <c r="G37" i="10"/>
  <c r="H12" i="20"/>
  <c r="G12" i="20"/>
  <c r="H11" i="20"/>
  <c r="G11" i="20"/>
  <c r="G32" i="23" l="1"/>
  <c r="G31" i="23"/>
  <c r="G28" i="23"/>
  <c r="G27" i="23"/>
  <c r="G26" i="23"/>
  <c r="G25" i="23"/>
  <c r="G24" i="23"/>
  <c r="G22" i="23"/>
  <c r="G21" i="23"/>
  <c r="G20" i="23"/>
  <c r="G19" i="23"/>
  <c r="G18" i="23"/>
  <c r="G17" i="23"/>
  <c r="G16" i="23"/>
  <c r="G15" i="23"/>
  <c r="G14" i="23"/>
  <c r="G13" i="23"/>
  <c r="G12" i="23"/>
  <c r="F26" i="23"/>
  <c r="F24" i="23"/>
  <c r="F22" i="23"/>
  <c r="F21" i="23"/>
  <c r="F20" i="23"/>
  <c r="F19" i="23"/>
  <c r="F18" i="23"/>
  <c r="F17" i="23"/>
  <c r="F16" i="23"/>
  <c r="F15" i="23"/>
  <c r="F14" i="23"/>
  <c r="F13" i="23"/>
  <c r="F12" i="23"/>
  <c r="E23" i="23"/>
  <c r="G23" i="23" s="1"/>
  <c r="G44" i="21"/>
  <c r="F44" i="21"/>
  <c r="G43" i="21"/>
  <c r="F43" i="21"/>
  <c r="G42" i="21"/>
  <c r="F42" i="21"/>
  <c r="G41" i="21"/>
  <c r="F41" i="21"/>
  <c r="G40" i="21"/>
  <c r="F40" i="21"/>
  <c r="G39" i="21"/>
  <c r="F39" i="21"/>
  <c r="G38" i="21"/>
  <c r="F38" i="21"/>
  <c r="G37" i="21"/>
  <c r="F37" i="21"/>
  <c r="E36" i="21"/>
  <c r="G51" i="21"/>
  <c r="F51" i="21"/>
  <c r="G50" i="21"/>
  <c r="F50" i="21"/>
  <c r="G48" i="21"/>
  <c r="F48" i="21"/>
  <c r="G47" i="21"/>
  <c r="F47" i="21"/>
  <c r="G46" i="21"/>
  <c r="F46" i="21"/>
  <c r="E45" i="21"/>
  <c r="G34" i="21"/>
  <c r="F34" i="21"/>
  <c r="G32" i="21"/>
  <c r="G31" i="21"/>
  <c r="G30" i="21"/>
  <c r="G29" i="21"/>
  <c r="G28" i="21"/>
  <c r="G27" i="21"/>
  <c r="G26" i="21"/>
  <c r="F32" i="21"/>
  <c r="F31" i="21"/>
  <c r="F30" i="21"/>
  <c r="F29" i="21"/>
  <c r="F28" i="21"/>
  <c r="F27" i="21"/>
  <c r="F26" i="21"/>
  <c r="G24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F24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G7" i="21"/>
  <c r="F7" i="21"/>
  <c r="E33" i="21"/>
  <c r="E25" i="21"/>
  <c r="D37" i="10"/>
  <c r="F28" i="23"/>
  <c r="D11" i="23"/>
  <c r="D6" i="23" s="1"/>
  <c r="D45" i="21"/>
  <c r="F45" i="21" s="1"/>
  <c r="D36" i="21"/>
  <c r="D33" i="21"/>
  <c r="D25" i="21"/>
  <c r="D6" i="21"/>
  <c r="C25" i="10"/>
  <c r="C24" i="10"/>
  <c r="C23" i="10"/>
  <c r="C9" i="19"/>
  <c r="G45" i="21" l="1"/>
  <c r="E6" i="23"/>
  <c r="I18" i="10"/>
  <c r="F18" i="10"/>
  <c r="C18" i="10"/>
  <c r="K34" i="10" l="1"/>
  <c r="K35" i="10"/>
  <c r="K36" i="10"/>
  <c r="L34" i="10"/>
  <c r="L35" i="10"/>
  <c r="L36" i="10"/>
  <c r="M34" i="10"/>
  <c r="M35" i="10"/>
  <c r="M36" i="10"/>
  <c r="N34" i="10"/>
  <c r="N35" i="10"/>
  <c r="N36" i="10"/>
  <c r="O34" i="10"/>
  <c r="O35" i="10"/>
  <c r="O36" i="10"/>
  <c r="O37" i="10"/>
  <c r="N37" i="10"/>
  <c r="L37" i="10"/>
  <c r="K37" i="10"/>
  <c r="J34" i="10"/>
  <c r="J35" i="10"/>
  <c r="J36" i="10"/>
  <c r="J37" i="10"/>
  <c r="M37" i="10"/>
  <c r="F25" i="10"/>
  <c r="F24" i="10"/>
  <c r="F23" i="10"/>
  <c r="I14" i="10"/>
  <c r="F14" i="10"/>
  <c r="C14" i="10"/>
  <c r="I10" i="10"/>
  <c r="I22" i="10" s="1"/>
  <c r="F10" i="10"/>
  <c r="F22" i="10" s="1"/>
  <c r="C10" i="10"/>
  <c r="C22" i="10" s="1"/>
  <c r="C22" i="25" l="1"/>
  <c r="C19" i="25"/>
  <c r="C16" i="25"/>
  <c r="C13" i="25"/>
  <c r="C9" i="25"/>
  <c r="C7" i="25"/>
  <c r="G20" i="25" l="1"/>
  <c r="E22" i="25"/>
  <c r="D22" i="25"/>
  <c r="F20" i="25"/>
  <c r="E19" i="25"/>
  <c r="D19" i="25"/>
  <c r="E16" i="25"/>
  <c r="D16" i="25"/>
  <c r="F10" i="25"/>
  <c r="E9" i="25"/>
  <c r="D9" i="25"/>
  <c r="D27" i="19"/>
  <c r="E27" i="19"/>
  <c r="F27" i="19"/>
  <c r="H30" i="19"/>
  <c r="H31" i="19"/>
  <c r="H32" i="19"/>
  <c r="H33" i="19"/>
  <c r="H34" i="19"/>
  <c r="H28" i="19"/>
  <c r="F9" i="25" l="1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G7" i="24" l="1"/>
  <c r="G8" i="24"/>
  <c r="G9" i="24"/>
  <c r="G10" i="24"/>
  <c r="G11" i="24"/>
  <c r="G12" i="24"/>
  <c r="F7" i="24"/>
  <c r="F8" i="24"/>
  <c r="F9" i="24"/>
  <c r="F10" i="24"/>
  <c r="F11" i="24"/>
  <c r="F12" i="24"/>
  <c r="E6" i="24"/>
  <c r="D6" i="24"/>
  <c r="G6" i="24" l="1"/>
  <c r="F6" i="24"/>
  <c r="G7" i="23" l="1"/>
  <c r="G8" i="23"/>
  <c r="G10" i="23"/>
  <c r="G11" i="23"/>
  <c r="G6" i="23"/>
  <c r="F7" i="23"/>
  <c r="F8" i="23"/>
  <c r="F10" i="23"/>
  <c r="F11" i="23"/>
  <c r="F23" i="23"/>
  <c r="F25" i="23"/>
  <c r="F27" i="23"/>
  <c r="F31" i="23"/>
  <c r="F32" i="23"/>
  <c r="F6" i="23"/>
  <c r="G36" i="21"/>
  <c r="F6" i="21"/>
  <c r="G6" i="21"/>
  <c r="F36" i="21" l="1"/>
  <c r="G25" i="21"/>
  <c r="F25" i="21"/>
  <c r="G33" i="21"/>
  <c r="F33" i="21"/>
  <c r="G25" i="19" l="1"/>
  <c r="H25" i="19"/>
  <c r="D36" i="19" l="1"/>
  <c r="E36" i="19"/>
  <c r="F36" i="19"/>
  <c r="D9" i="20"/>
  <c r="E9" i="20"/>
  <c r="F9" i="20"/>
  <c r="C9" i="20"/>
  <c r="T38" i="9"/>
  <c r="R38" i="9"/>
  <c r="P38" i="9"/>
  <c r="N35" i="9"/>
  <c r="N37" i="9"/>
  <c r="L38" i="9"/>
  <c r="J38" i="9"/>
  <c r="H38" i="9"/>
  <c r="F38" i="9"/>
  <c r="E13" i="2"/>
  <c r="E56" i="2"/>
  <c r="F13" i="2"/>
  <c r="F52" i="2"/>
  <c r="F56" i="2"/>
  <c r="D87" i="2"/>
  <c r="E89" i="2"/>
  <c r="E91" i="2"/>
  <c r="E87" i="2"/>
  <c r="F88" i="2"/>
  <c r="F90" i="2"/>
  <c r="F89" i="2"/>
  <c r="F91" i="2"/>
  <c r="F87" i="2"/>
  <c r="G8" i="3"/>
  <c r="H8" i="3"/>
  <c r="G9" i="3"/>
  <c r="H9" i="3"/>
  <c r="G10" i="3"/>
  <c r="H10" i="3"/>
  <c r="G11" i="3"/>
  <c r="H11" i="3"/>
  <c r="G12" i="3"/>
  <c r="H12" i="3"/>
  <c r="G13" i="3"/>
  <c r="H13" i="3"/>
  <c r="D7" i="3"/>
  <c r="E7" i="3"/>
  <c r="F7" i="3"/>
  <c r="D40" i="19"/>
  <c r="E40" i="19"/>
  <c r="F40" i="19"/>
  <c r="D19" i="19"/>
  <c r="E19" i="19"/>
  <c r="F19" i="19"/>
  <c r="H20" i="19"/>
  <c r="H21" i="19"/>
  <c r="H22" i="19"/>
  <c r="H23" i="19"/>
  <c r="H24" i="19"/>
  <c r="H26" i="19"/>
  <c r="H29" i="19"/>
  <c r="H35" i="19"/>
  <c r="H37" i="19"/>
  <c r="H38" i="19"/>
  <c r="H39" i="19"/>
  <c r="H41" i="19"/>
  <c r="H42" i="19"/>
  <c r="H10" i="19"/>
  <c r="H11" i="19"/>
  <c r="H12" i="19"/>
  <c r="H13" i="19"/>
  <c r="H14" i="19"/>
  <c r="H15" i="19"/>
  <c r="H16" i="19"/>
  <c r="D9" i="19"/>
  <c r="E9" i="19"/>
  <c r="F9" i="19"/>
  <c r="D91" i="2"/>
  <c r="D90" i="2"/>
  <c r="E90" i="2"/>
  <c r="D89" i="2"/>
  <c r="D88" i="2"/>
  <c r="E88" i="2"/>
  <c r="G57" i="2"/>
  <c r="G58" i="2"/>
  <c r="G59" i="2"/>
  <c r="G60" i="2"/>
  <c r="G61" i="2"/>
  <c r="G62" i="2"/>
  <c r="G54" i="2"/>
  <c r="G55" i="2"/>
  <c r="G53" i="2"/>
  <c r="G48" i="2"/>
  <c r="H95" i="2"/>
  <c r="H96" i="2"/>
  <c r="H97" i="2"/>
  <c r="H98" i="2"/>
  <c r="E99" i="2"/>
  <c r="F99" i="2"/>
  <c r="H94" i="2"/>
  <c r="F44" i="2"/>
  <c r="E44" i="2"/>
  <c r="H14" i="2"/>
  <c r="H15" i="2"/>
  <c r="H16" i="2"/>
  <c r="H17" i="2"/>
  <c r="H18" i="2"/>
  <c r="H19" i="2"/>
  <c r="H20" i="2"/>
  <c r="H21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5" i="2"/>
  <c r="H46" i="2"/>
  <c r="H47" i="2"/>
  <c r="H48" i="2"/>
  <c r="H49" i="2"/>
  <c r="H50" i="2"/>
  <c r="H51" i="2"/>
  <c r="H53" i="2"/>
  <c r="H54" i="2"/>
  <c r="H55" i="2"/>
  <c r="H57" i="2"/>
  <c r="H58" i="2"/>
  <c r="H59" i="2"/>
  <c r="H60" i="2"/>
  <c r="H61" i="2"/>
  <c r="H62" i="2"/>
  <c r="H64" i="2"/>
  <c r="H65" i="2"/>
  <c r="H66" i="2"/>
  <c r="H67" i="2"/>
  <c r="H69" i="2"/>
  <c r="H70" i="2"/>
  <c r="H72" i="2"/>
  <c r="H73" i="2"/>
  <c r="H75" i="2"/>
  <c r="H76" i="2"/>
  <c r="H77" i="2"/>
  <c r="H78" i="2"/>
  <c r="H80" i="2"/>
  <c r="H81" i="2"/>
  <c r="H84" i="2"/>
  <c r="H12" i="2"/>
  <c r="D44" i="2"/>
  <c r="D71" i="2"/>
  <c r="E71" i="2"/>
  <c r="F71" i="2"/>
  <c r="D68" i="2"/>
  <c r="E68" i="2"/>
  <c r="F68" i="2"/>
  <c r="D56" i="2"/>
  <c r="D52" i="2"/>
  <c r="E52" i="2"/>
  <c r="G84" i="2"/>
  <c r="D99" i="2"/>
  <c r="G98" i="2"/>
  <c r="G97" i="2"/>
  <c r="G96" i="2"/>
  <c r="G95" i="2"/>
  <c r="G94" i="2"/>
  <c r="G65" i="2"/>
  <c r="D13" i="2"/>
  <c r="D23" i="2"/>
  <c r="E23" i="2"/>
  <c r="F23" i="2"/>
  <c r="G24" i="19"/>
  <c r="G42" i="19"/>
  <c r="G38" i="19"/>
  <c r="G37" i="19"/>
  <c r="G35" i="19"/>
  <c r="G27" i="19" s="1"/>
  <c r="G26" i="19"/>
  <c r="G23" i="19"/>
  <c r="G22" i="19"/>
  <c r="G21" i="19"/>
  <c r="G20" i="19"/>
  <c r="G16" i="19"/>
  <c r="G15" i="19"/>
  <c r="G14" i="19"/>
  <c r="G13" i="19"/>
  <c r="G12" i="19"/>
  <c r="G11" i="19"/>
  <c r="G10" i="19"/>
  <c r="G81" i="2"/>
  <c r="G80" i="2"/>
  <c r="G78" i="2"/>
  <c r="G75" i="2"/>
  <c r="G73" i="2"/>
  <c r="G69" i="2"/>
  <c r="G67" i="2"/>
  <c r="G66" i="2"/>
  <c r="G64" i="2"/>
  <c r="G51" i="2"/>
  <c r="G50" i="2"/>
  <c r="G49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1" i="2"/>
  <c r="G20" i="2"/>
  <c r="G19" i="2"/>
  <c r="G18" i="2"/>
  <c r="G17" i="2"/>
  <c r="G16" i="2"/>
  <c r="G15" i="2"/>
  <c r="G14" i="2"/>
  <c r="G12" i="2"/>
  <c r="F43" i="19" l="1"/>
  <c r="H7" i="3"/>
  <c r="H9" i="20"/>
  <c r="H99" i="2"/>
  <c r="G88" i="2"/>
  <c r="H88" i="2"/>
  <c r="N38" i="9"/>
  <c r="H90" i="2"/>
  <c r="H36" i="19"/>
  <c r="G56" i="2"/>
  <c r="H56" i="2"/>
  <c r="H87" i="2"/>
  <c r="G9" i="19"/>
  <c r="H40" i="19"/>
  <c r="H27" i="19"/>
  <c r="D43" i="19"/>
  <c r="G9" i="20"/>
  <c r="G7" i="3"/>
  <c r="G19" i="19"/>
  <c r="H19" i="19"/>
  <c r="E43" i="19"/>
  <c r="H43" i="19" s="1"/>
  <c r="H9" i="19"/>
  <c r="G36" i="19"/>
  <c r="H89" i="2"/>
  <c r="H23" i="2"/>
  <c r="G87" i="2"/>
  <c r="H13" i="2"/>
  <c r="E82" i="2"/>
  <c r="G71" i="2"/>
  <c r="H91" i="2"/>
  <c r="D82" i="2"/>
  <c r="G68" i="2"/>
  <c r="G89" i="2"/>
  <c r="H68" i="2"/>
  <c r="H44" i="2"/>
  <c r="H71" i="2"/>
  <c r="F83" i="2"/>
  <c r="G99" i="2"/>
  <c r="F82" i="2"/>
  <c r="H52" i="2"/>
  <c r="G91" i="2"/>
  <c r="G44" i="2"/>
  <c r="E83" i="2"/>
  <c r="G23" i="2"/>
  <c r="D83" i="2"/>
  <c r="G13" i="2"/>
  <c r="F22" i="2"/>
  <c r="D22" i="2"/>
  <c r="D63" i="2" s="1"/>
  <c r="G52" i="2"/>
  <c r="E22" i="2"/>
  <c r="E63" i="2" s="1"/>
  <c r="G43" i="19" l="1"/>
  <c r="G83" i="2"/>
  <c r="H82" i="2"/>
  <c r="C17" i="19"/>
  <c r="G82" i="2"/>
  <c r="H83" i="2"/>
  <c r="E86" i="2"/>
  <c r="E92" i="2" s="1"/>
  <c r="E74" i="2"/>
  <c r="E79" i="2" s="1"/>
  <c r="E17" i="19" s="1"/>
  <c r="D74" i="2"/>
  <c r="D79" i="2" s="1"/>
  <c r="D17" i="19" s="1"/>
  <c r="D86" i="2"/>
  <c r="D92" i="2" s="1"/>
  <c r="F63" i="2"/>
  <c r="G22" i="2"/>
  <c r="H22" i="2"/>
  <c r="F86" i="2" l="1"/>
  <c r="G63" i="2"/>
  <c r="H63" i="2"/>
  <c r="F74" i="2"/>
  <c r="F92" i="2" l="1"/>
  <c r="G86" i="2"/>
  <c r="H86" i="2"/>
  <c r="G74" i="2"/>
  <c r="F79" i="2"/>
  <c r="H74" i="2"/>
  <c r="F17" i="19" l="1"/>
  <c r="H79" i="2"/>
  <c r="G79" i="2"/>
  <c r="H92" i="2"/>
  <c r="G92" i="2"/>
</calcChain>
</file>

<file path=xl/sharedStrings.xml><?xml version="1.0" encoding="utf-8"?>
<sst xmlns="http://schemas.openxmlformats.org/spreadsheetml/2006/main" count="643" uniqueCount="332">
  <si>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</si>
  <si>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</si>
  <si>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</si>
  <si>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</si>
  <si>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</si>
  <si>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</si>
  <si>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</si>
  <si>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</si>
  <si>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</si>
  <si>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</si>
  <si>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</si>
  <si>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</si>
  <si>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</si>
  <si>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</si>
  <si>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</si>
  <si>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</si>
  <si>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</si>
  <si>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</si>
  <si>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</si>
  <si>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</si>
  <si>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</si>
  <si>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</si>
  <si>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</si>
  <si>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</si>
  <si>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</si>
  <si>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</si>
  <si>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</si>
  <si>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</si>
  <si>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</si>
  <si>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</si>
  <si>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</si>
  <si>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</si>
  <si>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</si>
  <si>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</si>
  <si>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</si>
  <si>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</si>
  <si>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</si>
  <si>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</si>
  <si>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</si>
  <si>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</si>
  <si>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</si>
  <si>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</si>
  <si>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</si>
  <si>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</si>
  <si>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</si>
  <si>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</si>
  <si>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</si>
  <si>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</si>
  <si>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</si>
  <si>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</si>
  <si>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</si>
  <si>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</si>
  <si>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</si>
  <si>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</si>
  <si>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</si>
  <si>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</si>
  <si>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</si>
  <si>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</si>
  <si>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</si>
  <si>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Інші фінансові доходи (розшифрувати)</t>
  </si>
  <si>
    <t>інші адміністративні витрати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</si>
  <si>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</si>
  <si>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</si>
  <si>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</si>
  <si>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</si>
  <si>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</si>
  <si>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</si>
  <si>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Інші джерела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</si>
  <si>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</si>
  <si>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</si>
  <si>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</si>
  <si>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</si>
  <si>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</si>
  <si>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</si>
  <si>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</si>
  <si>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</si>
  <si>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</si>
  <si>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</si>
  <si>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</si>
  <si>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</si>
  <si>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</si>
  <si>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</si>
  <si>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</si>
  <si>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</si>
  <si>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</si>
  <si>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</si>
  <si>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</si>
  <si>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</si>
  <si>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</si>
  <si>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</si>
  <si>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</si>
  <si>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</si>
  <si>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</si>
  <si>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</si>
  <si>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</si>
  <si>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</si>
  <si>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</si>
  <si>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</si>
  <si>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</si>
  <si>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</si>
  <si>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</si>
  <si>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</si>
  <si>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</si>
  <si>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</si>
  <si>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</si>
  <si>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</si>
  <si>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</si>
  <si>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</si>
  <si>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</si>
  <si>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</si>
  <si>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</si>
  <si>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</si>
  <si>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</si>
  <si>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</si>
  <si>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</si>
  <si>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</si>
  <si>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</si>
  <si>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</si>
  <si>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</si>
  <si>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</si>
  <si>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</si>
  <si>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</si>
  <si>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</si>
  <si>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</si>
  <si>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</si>
  <si>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</si>
  <si>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</si>
  <si>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</si>
  <si>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</si>
  <si>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</si>
  <si>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</si>
  <si>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</si>
  <si>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</si>
  <si>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</si>
  <si>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</si>
  <si>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</si>
  <si>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</si>
  <si>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</si>
  <si>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</si>
  <si>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</si>
  <si>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</si>
  <si>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</si>
  <si>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</si>
  <si>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</si>
  <si>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</si>
  <si>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</si>
  <si>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</si>
  <si>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</si>
  <si>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</si>
  <si>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</si>
  <si>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</si>
  <si>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</si>
  <si>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</si>
  <si>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</si>
  <si>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</si>
  <si>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</si>
  <si>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</si>
  <si>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</si>
  <si>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</si>
  <si>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</si>
  <si>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</si>
  <si>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</si>
  <si>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</si>
  <si>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</si>
  <si>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</si>
  <si>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</si>
  <si>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</si>
  <si>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Направлення коштів на:</t>
  </si>
  <si>
    <t>придбання та оновлення необоротних активів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</si>
  <si>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</si>
  <si>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</si>
  <si>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</si>
  <si>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</si>
  <si>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</si>
  <si>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</si>
  <si>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</si>
  <si>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</si>
  <si>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</si>
  <si>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</si>
  <si>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</si>
  <si>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</si>
  <si>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</si>
  <si>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</si>
  <si>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</si>
  <si>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</si>
  <si>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</si>
  <si>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</si>
  <si>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</si>
  <si>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</si>
  <si>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_________________________</t>
  </si>
  <si>
    <t>тис.грн (без ПДВ)</t>
  </si>
  <si>
    <t>________________________________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</si>
  <si>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</si>
  <si>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</si>
  <si>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</si>
  <si>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</si>
  <si>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</si>
  <si>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</si>
  <si>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</si>
  <si>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</si>
  <si>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</si>
  <si>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</si>
  <si>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</si>
  <si>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</si>
  <si>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</si>
  <si>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</si>
  <si>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</si>
  <si>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</si>
  <si>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</si>
  <si>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</si>
  <si>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</si>
  <si>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</si>
  <si>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</si>
  <si>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</si>
  <si>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</si>
  <si>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</si>
  <si>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</si>
  <si>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</si>
  <si>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</si>
  <si>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</si>
  <si>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</si>
  <si>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</si>
  <si>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</si>
  <si>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</si>
  <si>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</si>
  <si>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</si>
  <si>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</si>
  <si>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</si>
  <si>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</si>
  <si>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</si>
  <si>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</si>
  <si>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</si>
  <si>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</si>
  <si>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</si>
  <si>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(тис.грн)</t>
  </si>
  <si>
    <t>інші  (штрафи, пені, неустойки) (розшифрувати)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</si>
  <si>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</si>
  <si>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за І квартал 2022 року</t>
  </si>
  <si>
    <t>Факт
за І квартал 2022 року</t>
  </si>
  <si>
    <t>витрати на водопостачання і водовідведення</t>
  </si>
  <si>
    <t xml:space="preserve">витрати на охорону </t>
  </si>
  <si>
    <t>витрати на вимірювання зони зовнішнього опромінювання медичних працівників</t>
  </si>
  <si>
    <t>витрати на підвищення кваліфікації персоналу</t>
  </si>
  <si>
    <t>витрати на оренду основних засобів</t>
  </si>
  <si>
    <t>витрати на послуги з дератизації та дезинсекції</t>
  </si>
  <si>
    <t>витрати на страхування медичних працівників, водіїв</t>
  </si>
  <si>
    <t>витрати на послуги зв'язку, інтернет резервований</t>
  </si>
  <si>
    <t>витрати на пільгові пенсії</t>
  </si>
  <si>
    <t>витрати на вивіз сміття</t>
  </si>
  <si>
    <t>витрати на страхування майна</t>
  </si>
  <si>
    <t>витрати на утилізацію небезпечних відходів</t>
  </si>
  <si>
    <t>витрати на земельний податок</t>
  </si>
  <si>
    <t>витрати на періодичні видання</t>
  </si>
  <si>
    <t>витрати на чистку килимів (компанія "Чисте місто")</t>
  </si>
  <si>
    <t xml:space="preserve">витрати на оплату за розрахунково-касове обслуговування </t>
  </si>
  <si>
    <t>витрати на охорону приміщення</t>
  </si>
  <si>
    <t xml:space="preserve">витрати за надання доступу до онлайн-сервісу Е-tender.ua з правом користування програмною продукцією  </t>
  </si>
  <si>
    <t>витрати на пожежне спостереження</t>
  </si>
  <si>
    <t>витрати на публікацію інформаційних матеріалів</t>
  </si>
  <si>
    <t>витрати матеріалів на спільну діяльність</t>
  </si>
  <si>
    <t>витрати на запасні частини для орендованого автомобільного транспорту</t>
  </si>
  <si>
    <t>нарахування на преміальні виплати та виплати згідно листків непрацездатності</t>
  </si>
  <si>
    <t>відшкодування згідно листків непрацездатності (5 днів)</t>
  </si>
  <si>
    <t>преміювання до свят</t>
  </si>
  <si>
    <t>дохід від реалізації шприців, б/у дзеркал</t>
  </si>
  <si>
    <t>доходи від оренди майна</t>
  </si>
  <si>
    <t>столи, стільці, шафи, жалюзі, тумби, ваги та ін.</t>
  </si>
  <si>
    <t>водонагрівач електричний</t>
  </si>
  <si>
    <t>система безперебійного живлення, 2 шт.</t>
  </si>
  <si>
    <t>КП "МІСЬКИЙ ЛІКУВАЛЬНО-ДІАГНОСТИЧНИЙ ЦЕНТР"</t>
  </si>
  <si>
    <t>Надання медичних послуг</t>
  </si>
  <si>
    <t>Надання медичних послуг пільговим категоріям населення міста Вінниці за рахунок ДСП ВМР</t>
  </si>
  <si>
    <t>Надання медичних послуг застрахованим особам СК "Місто" та інших страхових компаній</t>
  </si>
  <si>
    <t>Директор КП “МЛДЦ”</t>
  </si>
  <si>
    <t>Директор КП "МЛДЦ"</t>
  </si>
  <si>
    <t>витрати на прибирання території</t>
  </si>
  <si>
    <t>витрати на списання матеріалів</t>
  </si>
  <si>
    <t>витрати на ремонт орендованого автомобільного транспорту</t>
  </si>
  <si>
    <t>витрати на паливно-мастильні матеріали для орендованого автомобільного транспорту</t>
  </si>
  <si>
    <t>реалізація матеріалів та послуг для спільної діяльності</t>
  </si>
  <si>
    <t>витрати на послуги паталогоанатомічного бюро</t>
  </si>
  <si>
    <t>перерахунок ПДВ</t>
  </si>
  <si>
    <t>впровадження системи "IPCall.LAB.prn"</t>
  </si>
  <si>
    <t>електроконвектор, 4 шт.</t>
  </si>
  <si>
    <t>касета MAMORAY CASSETTE, 2 шт.</t>
  </si>
  <si>
    <t>комплект (клавіатура+ миша), 5 шт</t>
  </si>
  <si>
    <t>подовжувач на катушці</t>
  </si>
  <si>
    <t>вішалка для одягу, 3 шт.</t>
  </si>
  <si>
    <t>світильник, 3 шт.</t>
  </si>
  <si>
    <t>Придбання (виготовлення) інших необоротних матеріальних активів, усього, у тому числі:</t>
  </si>
  <si>
    <t>Придбання (створення) нематеріальних активів, усього, у тому числі:</t>
  </si>
  <si>
    <t>Поповнення статутного капіталу підприємства</t>
  </si>
  <si>
    <t>ПРО ВИКОНАННЯ ПОКАЗНИКІВ ФІНАНСОВОГО ПЛАНУ  КП "МІСЬКИЙ ЛІКУВАЛЬНО-ДІАГНОСТИЧНИЙ ЦЕНТР"</t>
  </si>
  <si>
    <t>Втрати від участі в капіталі (5,92% збитку отриманих від спільної діяльності)</t>
  </si>
  <si>
    <t>інші доходи (дохід від безоплатно одержаних основних засобів в частині амортизаційних відрахувань)</t>
  </si>
  <si>
    <t>поповнення обігових коштів (оплата комунальних послуг)</t>
  </si>
  <si>
    <t>за І квартал 2023 року</t>
  </si>
  <si>
    <t>Звітний за І квартал 2023 року</t>
  </si>
  <si>
    <t>План
на І квартал 2023 року</t>
  </si>
  <si>
    <t xml:space="preserve">Факт
за І квартал 2023 року </t>
  </si>
  <si>
    <r>
      <t xml:space="preserve">до звіту про виконання показників фінансового плану за І квартал 2023 року
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</t>
    </r>
  </si>
  <si>
    <t xml:space="preserve">Факт
за І квартал 2022 року
</t>
  </si>
  <si>
    <t>План
звітного 2023 року</t>
  </si>
  <si>
    <t>Факт
за І квартал 2023 року</t>
  </si>
  <si>
    <t>План на І квартал 2023 року</t>
  </si>
  <si>
    <t>Факт за І квартал 2023 року</t>
  </si>
  <si>
    <t>7. Джерела капітальних інвестицій за І квартал 2023 року</t>
  </si>
  <si>
    <t>Звітний І квартал 2023 року</t>
  </si>
  <si>
    <t>за І квартал 2023 рік</t>
  </si>
  <si>
    <t>витрати на охорону праці, техніку безпеки</t>
  </si>
  <si>
    <t>графічна станція обробки "OsiriXMD.12-13"</t>
  </si>
  <si>
    <t>мікроконвексний датчик для УЗД</t>
  </si>
  <si>
    <t>касовий апарат 1 шт.</t>
  </si>
  <si>
    <t>сейф офісний</t>
  </si>
  <si>
    <t>розробка програмного забезпечення Printer 2</t>
  </si>
  <si>
    <t>універсальний драйвер для фіскальних реєстраторів</t>
  </si>
  <si>
    <t>встановлення металопластикової конструкції</t>
  </si>
  <si>
    <t>металева конструкція на 3-му поверсі будівлі</t>
  </si>
  <si>
    <t>монтаж дверного блока рентгенозахисних дверей</t>
  </si>
  <si>
    <t>майданчик для генератора</t>
  </si>
  <si>
    <t>Придбання (виготовлення) основних засобів, усього, у тому числі:</t>
  </si>
  <si>
    <t>Модернізація, модифікація (добудова, дообладнання, реконструкція) основних засобів, усього, у тому числі:</t>
  </si>
  <si>
    <t>витрати на інкасацію АКОРДБАНК</t>
  </si>
  <si>
    <t>витрати на розміщення інформації на сайтах в мережі інтернет</t>
  </si>
  <si>
    <t>Дохід від участі в капіталі (40% прибутку отриманого від спільної діяльності)</t>
  </si>
  <si>
    <t>дохід від безоплатно отриманих реагентів, лікарських засобів</t>
  </si>
  <si>
    <t>дохід від безоплатно отриманих основних засобів</t>
  </si>
  <si>
    <t>безповоротна фінансова допомога</t>
  </si>
  <si>
    <t>Фінансові витрати (розшифрувати)</t>
  </si>
  <si>
    <t xml:space="preserve">Дмитро ФОСТАКОВСЬКИЙ </t>
  </si>
  <si>
    <t>Дмитро ФОСТАКОВСЬКИЙ</t>
  </si>
  <si>
    <t xml:space="preserve"> Дмитро ФОСТАКОВСЬКИЙ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</si>
</sst>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_);_(* \(#,##0\);_(* \-_);_(@_)"/>
  </numFmts>
  <fonts count="9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526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0" fontId="71" fillId="28" borderId="0" xfId="0" applyFont="1" applyFill="1" applyBorder="1" applyAlignment="1">
      <alignment horizontal="center" vertical="center" wrapText="1"/>
    </xf>
    <xf numFmtId="0" fontId="70" fillId="28" borderId="0" xfId="0" quotePrefix="1" applyFont="1" applyFill="1" applyBorder="1" applyAlignment="1">
      <alignment horizontal="center" vertical="center"/>
    </xf>
    <xf numFmtId="170" fontId="70" fillId="28" borderId="0" xfId="0" quotePrefix="1" applyNumberFormat="1" applyFont="1" applyFill="1" applyBorder="1" applyAlignment="1">
      <alignment vertical="center" wrapText="1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69" fontId="73" fillId="28" borderId="3" xfId="206" applyNumberFormat="1" applyFont="1" applyFill="1" applyBorder="1" applyAlignment="1">
      <alignment horizontal="right" vertical="center" wrapText="1"/>
    </xf>
    <xf numFmtId="169" fontId="74" fillId="28" borderId="3" xfId="206" applyNumberFormat="1" applyFont="1" applyFill="1" applyBorder="1" applyAlignment="1">
      <alignment horizontal="right" vertical="center" wrapText="1"/>
    </xf>
    <xf numFmtId="178" fontId="72" fillId="28" borderId="3" xfId="0" applyNumberFormat="1" applyFont="1" applyFill="1" applyBorder="1" applyAlignment="1">
      <alignment horizontal="center" vertical="center" wrapText="1"/>
    </xf>
    <xf numFmtId="0" fontId="80" fillId="22" borderId="3" xfId="0" applyFont="1" applyFill="1" applyBorder="1" applyAlignment="1">
      <alignment horizontal="left" vertical="center" wrapText="1"/>
    </xf>
    <xf numFmtId="0" fontId="80" fillId="22" borderId="3" xfId="0" applyFont="1" applyFill="1" applyBorder="1" applyAlignment="1">
      <alignment horizontal="center" vertical="center" wrapText="1"/>
    </xf>
    <xf numFmtId="178" fontId="80" fillId="28" borderId="3" xfId="0" applyNumberFormat="1" applyFont="1" applyFill="1" applyBorder="1" applyAlignment="1">
      <alignment horizontal="center" vertical="center" wrapText="1"/>
    </xf>
    <xf numFmtId="178" fontId="79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0" fontId="80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80" fillId="28" borderId="3" xfId="0" applyFont="1" applyFill="1" applyBorder="1" applyAlignment="1">
      <alignment horizontal="left" vertical="center"/>
    </xf>
    <xf numFmtId="0" fontId="80" fillId="0" borderId="3" xfId="0" applyFont="1" applyBorder="1" applyAlignment="1">
      <alignment horizontal="left" vertical="center"/>
    </xf>
    <xf numFmtId="0" fontId="80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5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5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5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7" fillId="0" borderId="14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vertical="center"/>
    </xf>
    <xf numFmtId="0" fontId="65" fillId="28" borderId="0" xfId="0" applyFont="1" applyFill="1" applyAlignment="1">
      <alignment vertical="center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178" fontId="76" fillId="28" borderId="3" xfId="0" applyNumberFormat="1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2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82" fillId="28" borderId="3" xfId="245" applyFont="1" applyFill="1" applyBorder="1" applyAlignment="1">
      <alignment horizontal="left" vertical="center" wrapText="1"/>
    </xf>
    <xf numFmtId="0" fontId="82" fillId="28" borderId="3" xfId="0" applyFont="1" applyFill="1" applyBorder="1" applyAlignment="1">
      <alignment horizontal="center" vertical="center"/>
    </xf>
    <xf numFmtId="173" fontId="82" fillId="28" borderId="3" xfId="0" applyNumberFormat="1" applyFont="1" applyFill="1" applyBorder="1" applyAlignment="1">
      <alignment horizontal="center" vertical="center" wrapText="1"/>
    </xf>
    <xf numFmtId="169" fontId="82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2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center" vertical="center"/>
    </xf>
    <xf numFmtId="0" fontId="82" fillId="0" borderId="0" xfId="245" applyFont="1" applyFill="1" applyBorder="1" applyAlignment="1">
      <alignment vertical="center"/>
    </xf>
    <xf numFmtId="0" fontId="84" fillId="28" borderId="0" xfId="0" applyFont="1" applyFill="1" applyBorder="1" applyAlignment="1">
      <alignment horizontal="center" vertical="center" wrapText="1"/>
    </xf>
    <xf numFmtId="0" fontId="65" fillId="28" borderId="0" xfId="0" quotePrefix="1" applyFont="1" applyFill="1" applyBorder="1" applyAlignment="1">
      <alignment horizontal="center" vertical="center"/>
    </xf>
    <xf numFmtId="170" fontId="65" fillId="28" borderId="0" xfId="0" quotePrefix="1" applyNumberFormat="1" applyFont="1" applyFill="1" applyBorder="1" applyAlignment="1">
      <alignment vertical="center" wrapText="1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14" xfId="0" applyFont="1" applyFill="1" applyBorder="1" applyAlignment="1">
      <alignment horizontal="center" vertical="center" wrapText="1" shrinkToFit="1"/>
    </xf>
    <xf numFmtId="0" fontId="65" fillId="22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0" fontId="82" fillId="22" borderId="3" xfId="0" applyFont="1" applyFill="1" applyBorder="1" applyAlignment="1">
      <alignment horizontal="left" vertical="center" wrapText="1"/>
    </xf>
    <xf numFmtId="0" fontId="82" fillId="22" borderId="3" xfId="0" applyFont="1" applyFill="1" applyBorder="1" applyAlignment="1">
      <alignment horizontal="center" vertical="center" wrapText="1"/>
    </xf>
    <xf numFmtId="179" fontId="82" fillId="28" borderId="3" xfId="0" applyNumberFormat="1" applyFont="1" applyFill="1" applyBorder="1" applyAlignment="1">
      <alignment horizontal="center" vertical="center" wrapText="1"/>
    </xf>
    <xf numFmtId="179" fontId="85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28" borderId="0" xfId="0" applyNumberFormat="1" applyFont="1" applyFill="1" applyBorder="1" applyAlignment="1">
      <alignment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6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right" vertical="center"/>
    </xf>
    <xf numFmtId="0" fontId="65" fillId="0" borderId="0" xfId="0" applyFont="1" applyFill="1" applyAlignment="1">
      <alignment vertical="center"/>
    </xf>
    <xf numFmtId="177" fontId="76" fillId="28" borderId="3" xfId="0" applyNumberFormat="1" applyFont="1" applyFill="1" applyBorder="1" applyAlignment="1">
      <alignment horizontal="center" vertical="center" wrapText="1"/>
    </xf>
    <xf numFmtId="177" fontId="77" fillId="28" borderId="3" xfId="0" applyNumberFormat="1" applyFont="1" applyFill="1" applyBorder="1" applyAlignment="1">
      <alignment horizontal="center" vertical="center" wrapText="1"/>
    </xf>
    <xf numFmtId="0" fontId="77" fillId="28" borderId="0" xfId="0" applyFont="1" applyFill="1" applyBorder="1" applyAlignment="1">
      <alignment horizontal="left" vertical="center" wrapText="1"/>
    </xf>
    <xf numFmtId="3" fontId="77" fillId="28" borderId="0" xfId="0" applyNumberFormat="1" applyFont="1" applyFill="1" applyBorder="1" applyAlignment="1">
      <alignment horizontal="center" vertical="center" wrapText="1"/>
    </xf>
    <xf numFmtId="170" fontId="77" fillId="28" borderId="0" xfId="0" applyNumberFormat="1" applyFont="1" applyFill="1" applyBorder="1" applyAlignment="1">
      <alignment horizontal="center" vertical="center" wrapText="1"/>
    </xf>
    <xf numFmtId="0" fontId="77" fillId="28" borderId="0" xfId="0" applyFont="1" applyFill="1" applyBorder="1" applyAlignment="1">
      <alignment horizontal="left" vertical="center" wrapText="1" shrinkToFit="1"/>
    </xf>
    <xf numFmtId="0" fontId="77" fillId="28" borderId="0" xfId="0" applyFont="1" applyFill="1" applyAlignment="1">
      <alignment vertical="center"/>
    </xf>
    <xf numFmtId="0" fontId="86" fillId="28" borderId="0" xfId="0" applyFont="1" applyFill="1" applyAlignment="1">
      <alignment horizontal="center" vertical="center"/>
    </xf>
    <xf numFmtId="170" fontId="65" fillId="28" borderId="0" xfId="0" applyNumberFormat="1" applyFont="1" applyFill="1" applyAlignment="1">
      <alignment vertical="center"/>
    </xf>
    <xf numFmtId="0" fontId="65" fillId="28" borderId="0" xfId="0" applyFont="1" applyFill="1" applyAlignment="1">
      <alignment horizontal="center" vertical="center"/>
    </xf>
    <xf numFmtId="0" fontId="65" fillId="28" borderId="0" xfId="0" applyFont="1" applyFill="1" applyAlignment="1">
      <alignment horizontal="right" vertical="center"/>
    </xf>
    <xf numFmtId="170" fontId="65" fillId="0" borderId="0" xfId="0" applyNumberFormat="1" applyFont="1" applyFill="1" applyAlignment="1">
      <alignment vertical="center"/>
    </xf>
    <xf numFmtId="0" fontId="77" fillId="28" borderId="0" xfId="0" applyFont="1" applyFill="1" applyBorder="1" applyAlignment="1">
      <alignment horizontal="center" vertical="center"/>
    </xf>
    <xf numFmtId="0" fontId="77" fillId="28" borderId="0" xfId="0" applyFont="1" applyFill="1" applyAlignment="1">
      <alignment horizontal="right" vertical="center"/>
    </xf>
    <xf numFmtId="0" fontId="76" fillId="28" borderId="0" xfId="0" applyFont="1" applyFill="1" applyBorder="1" applyAlignment="1">
      <alignment horizontal="left" vertical="center"/>
    </xf>
    <xf numFmtId="0" fontId="82" fillId="28" borderId="0" xfId="0" applyFont="1" applyFill="1" applyBorder="1" applyAlignment="1">
      <alignment horizontal="left" vertical="center"/>
    </xf>
    <xf numFmtId="0" fontId="77" fillId="28" borderId="13" xfId="0" applyFont="1" applyFill="1" applyBorder="1" applyAlignment="1">
      <alignment vertical="center"/>
    </xf>
    <xf numFmtId="0" fontId="77" fillId="28" borderId="13" xfId="0" applyFont="1" applyFill="1" applyBorder="1" applyAlignment="1">
      <alignment horizontal="center" vertical="center"/>
    </xf>
    <xf numFmtId="0" fontId="77" fillId="28" borderId="0" xfId="0" applyNumberFormat="1" applyFont="1" applyFill="1" applyBorder="1" applyAlignment="1">
      <alignment horizontal="left" vertical="center" wrapText="1" shrinkToFit="1"/>
    </xf>
    <xf numFmtId="179" fontId="77" fillId="28" borderId="0" xfId="0" applyNumberFormat="1" applyFont="1" applyFill="1" applyBorder="1" applyAlignment="1">
      <alignment horizontal="center" vertical="center" wrapText="1"/>
    </xf>
    <xf numFmtId="0" fontId="76" fillId="28" borderId="0" xfId="0" applyFont="1" applyFill="1" applyBorder="1" applyAlignment="1">
      <alignment horizontal="right" vertical="center"/>
    </xf>
    <xf numFmtId="169" fontId="76" fillId="28" borderId="0" xfId="0" applyNumberFormat="1" applyFont="1" applyFill="1" applyBorder="1" applyAlignment="1">
      <alignment horizontal="right" vertical="center"/>
    </xf>
    <xf numFmtId="0" fontId="88" fillId="28" borderId="0" xfId="0" applyFont="1" applyFill="1" applyAlignment="1">
      <alignment vertical="center"/>
    </xf>
    <xf numFmtId="0" fontId="89" fillId="28" borderId="0" xfId="0" applyFont="1" applyFill="1" applyAlignment="1">
      <alignment vertical="center"/>
    </xf>
    <xf numFmtId="0" fontId="89" fillId="28" borderId="0" xfId="0" applyFont="1" applyFill="1"/>
    <xf numFmtId="0" fontId="89" fillId="28" borderId="0" xfId="0" applyFont="1" applyFill="1" applyAlignment="1">
      <alignment horizontal="center" vertical="center"/>
    </xf>
    <xf numFmtId="0" fontId="77" fillId="28" borderId="3" xfId="0" applyNumberFormat="1" applyFont="1" applyFill="1" applyBorder="1" applyAlignment="1">
      <alignment horizontal="center" vertical="center"/>
    </xf>
    <xf numFmtId="0" fontId="77" fillId="28" borderId="3" xfId="0" applyNumberFormat="1" applyFont="1" applyFill="1" applyBorder="1"/>
    <xf numFmtId="0" fontId="65" fillId="28" borderId="0" xfId="0" applyFont="1" applyFill="1" applyAlignment="1">
      <alignment vertical="center" wrapText="1" shrinkToFit="1"/>
    </xf>
    <xf numFmtId="0" fontId="65" fillId="28" borderId="0" xfId="0" applyFont="1" applyFill="1" applyBorder="1" applyAlignment="1">
      <alignment vertical="center" wrapText="1" shrinkToFit="1"/>
    </xf>
    <xf numFmtId="0" fontId="82" fillId="28" borderId="0" xfId="0" applyFont="1" applyFill="1" applyAlignment="1">
      <alignment horizontal="right" vertical="center"/>
    </xf>
    <xf numFmtId="0" fontId="92" fillId="28" borderId="0" xfId="0" applyFont="1" applyFill="1" applyAlignment="1">
      <alignment vertical="center"/>
    </xf>
    <xf numFmtId="0" fontId="92" fillId="0" borderId="0" xfId="0" applyFont="1" applyFill="1" applyAlignment="1">
      <alignment vertical="center"/>
    </xf>
    <xf numFmtId="0" fontId="77" fillId="28" borderId="15" xfId="0" applyNumberFormat="1" applyFont="1" applyFill="1" applyBorder="1" applyAlignment="1">
      <alignment horizontal="center"/>
    </xf>
    <xf numFmtId="0" fontId="77" fillId="28" borderId="16" xfId="0" applyNumberFormat="1" applyFont="1" applyFill="1" applyBorder="1" applyAlignment="1">
      <alignment horizontal="center"/>
    </xf>
    <xf numFmtId="177" fontId="77" fillId="28" borderId="15" xfId="0" applyNumberFormat="1" applyFont="1" applyFill="1" applyBorder="1" applyAlignment="1">
      <alignment horizontal="center" vertical="center" wrapText="1"/>
    </xf>
    <xf numFmtId="177" fontId="77" fillId="28" borderId="16" xfId="0" applyNumberFormat="1" applyFont="1" applyFill="1" applyBorder="1" applyAlignment="1">
      <alignment horizontal="center" vertical="center" wrapText="1"/>
    </xf>
    <xf numFmtId="0" fontId="76" fillId="28" borderId="0" xfId="0" applyFont="1" applyFill="1" applyBorder="1" applyAlignment="1">
      <alignment horizontal="left"/>
    </xf>
    <xf numFmtId="177" fontId="76" fillId="28" borderId="0" xfId="0" applyNumberFormat="1" applyFont="1" applyFill="1" applyBorder="1" applyAlignment="1">
      <alignment horizontal="center" vertical="center" wrapText="1"/>
    </xf>
    <xf numFmtId="3" fontId="76" fillId="28" borderId="0" xfId="0" applyNumberFormat="1" applyFont="1" applyFill="1" applyBorder="1" applyAlignment="1">
      <alignment horizontal="left" vertical="center" wrapText="1"/>
    </xf>
    <xf numFmtId="3" fontId="76" fillId="28" borderId="0" xfId="0" applyNumberFormat="1" applyFont="1" applyFill="1" applyBorder="1" applyAlignment="1">
      <alignment horizontal="center" vertical="center" wrapText="1"/>
    </xf>
    <xf numFmtId="0" fontId="91" fillId="0" borderId="0" xfId="0" applyFont="1"/>
    <xf numFmtId="0" fontId="65" fillId="0" borderId="3" xfId="0" applyFont="1" applyFill="1" applyBorder="1" applyAlignment="1">
      <alignment horizontal="center" vertical="center"/>
    </xf>
    <xf numFmtId="0" fontId="82" fillId="28" borderId="3" xfId="0" applyFont="1" applyFill="1" applyBorder="1" applyAlignment="1">
      <alignment horizontal="left" vertical="center" wrapText="1"/>
    </xf>
    <xf numFmtId="0" fontId="65" fillId="28" borderId="3" xfId="0" quotePrefix="1" applyNumberFormat="1" applyFont="1" applyFill="1" applyBorder="1" applyAlignment="1">
      <alignment horizontal="center" vertical="center"/>
    </xf>
    <xf numFmtId="0" fontId="65" fillId="28" borderId="3" xfId="0" applyNumberFormat="1" applyFont="1" applyFill="1" applyBorder="1" applyAlignment="1">
      <alignment horizontal="center" vertical="center"/>
    </xf>
    <xf numFmtId="0" fontId="94" fillId="28" borderId="0" xfId="0" applyFont="1" applyFill="1" applyBorder="1" applyAlignment="1">
      <alignment horizontal="left" vertical="center" wrapText="1"/>
    </xf>
    <xf numFmtId="0" fontId="94" fillId="28" borderId="0" xfId="0" applyNumberFormat="1" applyFont="1" applyFill="1" applyBorder="1" applyAlignment="1">
      <alignment horizontal="center" vertical="center"/>
    </xf>
    <xf numFmtId="173" fontId="94" fillId="28" borderId="0" xfId="0" applyNumberFormat="1" applyFont="1" applyFill="1" applyBorder="1" applyAlignment="1">
      <alignment horizontal="center" vertical="center" wrapText="1"/>
    </xf>
    <xf numFmtId="169" fontId="94" fillId="28" borderId="0" xfId="206" applyNumberFormat="1" applyFont="1" applyFill="1" applyBorder="1" applyAlignment="1">
      <alignment horizontal="right" vertical="center" wrapText="1"/>
    </xf>
    <xf numFmtId="0" fontId="95" fillId="28" borderId="0" xfId="0" applyFont="1" applyFill="1" applyBorder="1" applyAlignment="1">
      <alignment horizontal="center" vertical="center" wrapText="1"/>
    </xf>
    <xf numFmtId="0" fontId="94" fillId="28" borderId="0" xfId="0" quotePrefix="1" applyFont="1" applyFill="1" applyBorder="1" applyAlignment="1">
      <alignment horizontal="center" vertical="center"/>
    </xf>
    <xf numFmtId="170" fontId="94" fillId="28" borderId="0" xfId="0" quotePrefix="1" applyNumberFormat="1" applyFont="1" applyFill="1" applyBorder="1" applyAlignment="1">
      <alignment vertical="center" wrapText="1"/>
    </xf>
    <xf numFmtId="0" fontId="91" fillId="28" borderId="0" xfId="0" applyFont="1" applyFill="1"/>
    <xf numFmtId="0" fontId="87" fillId="22" borderId="14" xfId="0" applyFont="1" applyFill="1" applyBorder="1" applyAlignment="1">
      <alignment horizontal="center" vertical="center"/>
    </xf>
    <xf numFmtId="0" fontId="87" fillId="22" borderId="14" xfId="0" applyFont="1" applyFill="1" applyBorder="1" applyAlignment="1">
      <alignment horizontal="center" vertical="center" wrapText="1"/>
    </xf>
    <xf numFmtId="0" fontId="87" fillId="22" borderId="14" xfId="0" applyFont="1" applyFill="1" applyBorder="1" applyAlignment="1">
      <alignment horizontal="center" vertical="center" wrapText="1" shrinkToFit="1"/>
    </xf>
    <xf numFmtId="0" fontId="87" fillId="22" borderId="3" xfId="0" applyFont="1" applyFill="1" applyBorder="1" applyAlignment="1">
      <alignment horizontal="center" vertical="center"/>
    </xf>
    <xf numFmtId="0" fontId="87" fillId="22" borderId="3" xfId="0" applyFont="1" applyFill="1" applyBorder="1" applyAlignment="1">
      <alignment horizontal="center" vertical="center" wrapText="1"/>
    </xf>
    <xf numFmtId="0" fontId="96" fillId="22" borderId="3" xfId="0" applyFont="1" applyFill="1" applyBorder="1" applyAlignment="1">
      <alignment horizontal="left" vertical="center" wrapText="1"/>
    </xf>
    <xf numFmtId="179" fontId="87" fillId="28" borderId="3" xfId="0" applyNumberFormat="1" applyFont="1" applyFill="1" applyBorder="1" applyAlignment="1">
      <alignment horizontal="center" vertical="center" wrapText="1"/>
    </xf>
    <xf numFmtId="0" fontId="97" fillId="22" borderId="3" xfId="0" applyFont="1" applyFill="1" applyBorder="1" applyAlignment="1">
      <alignment horizontal="left" vertical="center" wrapText="1"/>
    </xf>
    <xf numFmtId="0" fontId="97" fillId="22" borderId="3" xfId="0" applyFont="1" applyFill="1" applyBorder="1" applyAlignment="1">
      <alignment horizontal="center" vertical="center" wrapText="1"/>
    </xf>
    <xf numFmtId="179" fontId="97" fillId="28" borderId="3" xfId="0" applyNumberFormat="1" applyFont="1" applyFill="1" applyBorder="1" applyAlignment="1">
      <alignment horizontal="center" vertical="center" wrapText="1"/>
    </xf>
    <xf numFmtId="0" fontId="87" fillId="22" borderId="3" xfId="0" applyFont="1" applyFill="1" applyBorder="1" applyAlignment="1">
      <alignment horizontal="left" vertical="center"/>
    </xf>
    <xf numFmtId="0" fontId="97" fillId="0" borderId="3" xfId="0" applyFont="1" applyBorder="1" applyAlignment="1">
      <alignment horizontal="left" vertical="center" wrapText="1"/>
    </xf>
    <xf numFmtId="0" fontId="97" fillId="22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Border="1" applyAlignment="1">
      <alignment horizontal="center" vertical="center" wrapText="1"/>
    </xf>
    <xf numFmtId="0" fontId="87" fillId="28" borderId="0" xfId="0" applyFont="1" applyFill="1" applyAlignment="1">
      <alignment vertical="center"/>
    </xf>
    <xf numFmtId="0" fontId="65" fillId="28" borderId="3" xfId="0" applyFont="1" applyFill="1" applyBorder="1" applyAlignment="1">
      <alignment horizontal="center" vertical="center" wrapText="1"/>
    </xf>
    <xf numFmtId="0" fontId="65" fillId="28" borderId="19" xfId="0" applyFont="1" applyFill="1" applyBorder="1" applyAlignment="1">
      <alignment horizontal="center" vertical="center" wrapText="1"/>
    </xf>
    <xf numFmtId="169" fontId="77" fillId="28" borderId="3" xfId="0" applyNumberFormat="1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center" vertical="center" wrapText="1"/>
    </xf>
    <xf numFmtId="0" fontId="92" fillId="22" borderId="3" xfId="0" applyFont="1" applyFill="1" applyBorder="1" applyAlignment="1">
      <alignment horizontal="left" vertical="center" wrapText="1"/>
    </xf>
    <xf numFmtId="0" fontId="92" fillId="22" borderId="3" xfId="0" applyFont="1" applyFill="1" applyBorder="1" applyAlignment="1">
      <alignment horizontal="center" vertical="center" wrapText="1"/>
    </xf>
    <xf numFmtId="179" fontId="92" fillId="28" borderId="3" xfId="0" applyNumberFormat="1" applyFont="1" applyFill="1" applyBorder="1" applyAlignment="1">
      <alignment horizontal="center" vertical="center" wrapText="1"/>
    </xf>
    <xf numFmtId="0" fontId="92" fillId="0" borderId="3" xfId="0" applyFont="1" applyBorder="1" applyAlignment="1">
      <alignment horizontal="left" vertical="center" wrapText="1"/>
    </xf>
    <xf numFmtId="0" fontId="92" fillId="22" borderId="3" xfId="0" quotePrefix="1" applyFont="1" applyFill="1" applyBorder="1" applyAlignment="1">
      <alignment horizontal="center" vertical="center"/>
    </xf>
    <xf numFmtId="180" fontId="76" fillId="28" borderId="3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 wrapText="1"/>
    </xf>
    <xf numFmtId="180" fontId="77" fillId="28" borderId="3" xfId="0" applyNumberFormat="1" applyFont="1" applyFill="1" applyBorder="1" applyAlignment="1">
      <alignment horizontal="center" vertical="center" wrapText="1"/>
    </xf>
    <xf numFmtId="180" fontId="77" fillId="28" borderId="3" xfId="0" applyNumberFormat="1" applyFont="1" applyFill="1" applyBorder="1" applyAlignment="1">
      <alignment horizontal="right" vertical="center" wrapText="1"/>
    </xf>
    <xf numFmtId="180" fontId="76" fillId="28" borderId="3" xfId="0" applyNumberFormat="1" applyFont="1" applyFill="1" applyBorder="1" applyAlignment="1">
      <alignment vertical="center" wrapText="1"/>
    </xf>
    <xf numFmtId="180" fontId="5" fillId="28" borderId="27" xfId="0" applyNumberFormat="1" applyFont="1" applyFill="1" applyBorder="1" applyAlignment="1">
      <alignment horizontal="left" vertical="center" wrapText="1"/>
    </xf>
    <xf numFmtId="0" fontId="4" fillId="22" borderId="27" xfId="0" applyNumberFormat="1" applyFont="1" applyFill="1" applyBorder="1" applyAlignment="1">
      <alignment horizontal="center" vertical="center" wrapText="1"/>
    </xf>
    <xf numFmtId="180" fontId="5" fillId="0" borderId="27" xfId="0" applyNumberFormat="1" applyFont="1" applyFill="1" applyBorder="1" applyAlignment="1">
      <alignment horizontal="center" vertical="center" wrapText="1"/>
    </xf>
    <xf numFmtId="180" fontId="5" fillId="22" borderId="27" xfId="0" applyNumberFormat="1" applyFont="1" applyFill="1" applyBorder="1" applyAlignment="1">
      <alignment horizontal="left" vertical="center" wrapText="1"/>
    </xf>
    <xf numFmtId="0" fontId="5" fillId="22" borderId="27" xfId="0" applyNumberFormat="1" applyFont="1" applyFill="1" applyBorder="1" applyAlignment="1">
      <alignment horizontal="center" vertical="center" wrapText="1"/>
    </xf>
    <xf numFmtId="180" fontId="4" fillId="0" borderId="27" xfId="0" applyNumberFormat="1" applyFont="1" applyFill="1" applyBorder="1" applyAlignment="1">
      <alignment horizontal="center" vertical="center" wrapText="1"/>
    </xf>
    <xf numFmtId="0" fontId="4" fillId="22" borderId="27" xfId="0" quotePrefix="1" applyNumberFormat="1" applyFont="1" applyFill="1" applyBorder="1" applyAlignment="1">
      <alignment horizontal="center" vertical="center"/>
    </xf>
    <xf numFmtId="180" fontId="5" fillId="0" borderId="27" xfId="0" applyNumberFormat="1" applyFont="1" applyFill="1" applyBorder="1" applyAlignment="1">
      <alignment horizontal="left" vertical="center" wrapText="1"/>
    </xf>
    <xf numFmtId="0" fontId="4" fillId="0" borderId="27" xfId="0" quotePrefix="1" applyNumberFormat="1" applyFont="1" applyFill="1" applyBorder="1" applyAlignment="1">
      <alignment horizontal="center" vertical="center"/>
    </xf>
    <xf numFmtId="180" fontId="6" fillId="0" borderId="27" xfId="0" applyNumberFormat="1" applyFont="1" applyBorder="1" applyAlignment="1">
      <alignment horizontal="left" vertical="center"/>
    </xf>
    <xf numFmtId="173" fontId="65" fillId="28" borderId="27" xfId="0" applyNumberFormat="1" applyFont="1" applyFill="1" applyBorder="1" applyAlignment="1">
      <alignment horizontal="center" vertical="center" wrapText="1"/>
    </xf>
    <xf numFmtId="173" fontId="65" fillId="28" borderId="27" xfId="0" applyNumberFormat="1" applyFont="1" applyFill="1" applyBorder="1" applyAlignment="1">
      <alignment horizontal="right" vertical="center" wrapText="1"/>
    </xf>
    <xf numFmtId="179" fontId="92" fillId="28" borderId="27" xfId="0" applyNumberFormat="1" applyFont="1" applyFill="1" applyBorder="1" applyAlignment="1">
      <alignment horizontal="center" vertical="center" wrapText="1"/>
    </xf>
    <xf numFmtId="180" fontId="65" fillId="0" borderId="27" xfId="0" quotePrefix="1" applyNumberFormat="1" applyFont="1" applyFill="1" applyBorder="1" applyAlignment="1">
      <alignment horizontal="center" vertical="center"/>
    </xf>
    <xf numFmtId="180" fontId="65" fillId="0" borderId="27" xfId="0" applyNumberFormat="1" applyFont="1" applyFill="1" applyBorder="1" applyAlignment="1">
      <alignment horizontal="center" vertical="center" wrapText="1"/>
    </xf>
    <xf numFmtId="180" fontId="92" fillId="22" borderId="3" xfId="0" quotePrefix="1" applyNumberFormat="1" applyFont="1" applyFill="1" applyBorder="1" applyAlignment="1">
      <alignment horizontal="center" vertical="center"/>
    </xf>
    <xf numFmtId="180" fontId="65" fillId="0" borderId="27" xfId="0" applyNumberFormat="1" applyFont="1" applyFill="1" applyBorder="1" applyAlignment="1">
      <alignment horizontal="left" vertical="center"/>
    </xf>
    <xf numFmtId="179" fontId="85" fillId="28" borderId="27" xfId="0" applyNumberFormat="1" applyFont="1" applyFill="1" applyBorder="1" applyAlignment="1">
      <alignment horizontal="center" vertical="center" wrapText="1"/>
    </xf>
    <xf numFmtId="179" fontId="65" fillId="28" borderId="27" xfId="0" applyNumberFormat="1" applyFont="1" applyFill="1" applyBorder="1" applyAlignment="1">
      <alignment horizontal="center" vertical="center" wrapText="1"/>
    </xf>
    <xf numFmtId="180" fontId="85" fillId="0" borderId="27" xfId="0" quotePrefix="1" applyNumberFormat="1" applyFont="1" applyFill="1" applyBorder="1" applyAlignment="1">
      <alignment horizontal="center" vertical="center"/>
    </xf>
    <xf numFmtId="180" fontId="85" fillId="0" borderId="27" xfId="0" applyNumberFormat="1" applyFont="1" applyFill="1" applyBorder="1" applyAlignment="1">
      <alignment horizontal="center" vertical="center" wrapText="1"/>
    </xf>
    <xf numFmtId="180" fontId="83" fillId="28" borderId="0" xfId="0" applyNumberFormat="1" applyFont="1" applyFill="1" applyBorder="1" applyAlignment="1">
      <alignment horizontal="center" vertical="center" wrapText="1"/>
    </xf>
    <xf numFmtId="180" fontId="77" fillId="28" borderId="0" xfId="0" quotePrefix="1" applyNumberFormat="1" applyFont="1" applyFill="1" applyBorder="1" applyAlignment="1">
      <alignment horizontal="center" vertical="center"/>
    </xf>
    <xf numFmtId="180" fontId="77" fillId="28" borderId="0" xfId="0" quotePrefix="1" applyNumberFormat="1" applyFont="1" applyFill="1" applyBorder="1" applyAlignment="1">
      <alignment vertical="center" wrapText="1"/>
    </xf>
    <xf numFmtId="0" fontId="84" fillId="0" borderId="0" xfId="0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vertical="center" wrapText="1"/>
    </xf>
    <xf numFmtId="180" fontId="76" fillId="28" borderId="0" xfId="0" applyNumberFormat="1" applyFont="1" applyFill="1" applyBorder="1" applyAlignment="1">
      <alignment horizontal="right" vertical="center"/>
    </xf>
    <xf numFmtId="180" fontId="65" fillId="0" borderId="0" xfId="0" applyNumberFormat="1" applyFont="1" applyFill="1" applyBorder="1" applyAlignment="1">
      <alignment vertical="center"/>
    </xf>
    <xf numFmtId="180" fontId="65" fillId="0" borderId="0" xfId="0" applyNumberFormat="1" applyFont="1" applyFill="1" applyBorder="1" applyAlignment="1">
      <alignment horizontal="center" vertical="center"/>
    </xf>
    <xf numFmtId="180" fontId="76" fillId="0" borderId="0" xfId="0" applyNumberFormat="1" applyFont="1" applyFill="1" applyBorder="1" applyAlignment="1">
      <alignment horizontal="right" vertical="center"/>
    </xf>
    <xf numFmtId="180" fontId="82" fillId="0" borderId="0" xfId="0" applyNumberFormat="1" applyFont="1" applyFill="1" applyBorder="1" applyAlignment="1">
      <alignment horizontal="center" vertical="center" wrapText="1"/>
    </xf>
    <xf numFmtId="180" fontId="65" fillId="0" borderId="0" xfId="0" applyNumberFormat="1" applyFont="1" applyFill="1" applyBorder="1" applyAlignment="1">
      <alignment horizontal="center" vertical="center" wrapText="1"/>
    </xf>
    <xf numFmtId="180" fontId="77" fillId="0" borderId="14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/>
    </xf>
    <xf numFmtId="180" fontId="82" fillId="0" borderId="0" xfId="0" applyNumberFormat="1" applyFont="1" applyFill="1" applyBorder="1" applyAlignment="1">
      <alignment vertical="center"/>
    </xf>
    <xf numFmtId="180" fontId="76" fillId="28" borderId="3" xfId="0" applyNumberFormat="1" applyFont="1" applyFill="1" applyBorder="1" applyAlignment="1">
      <alignment horizontal="left" vertical="center" wrapText="1"/>
    </xf>
    <xf numFmtId="180" fontId="76" fillId="28" borderId="3" xfId="0" quotePrefix="1" applyNumberFormat="1" applyFont="1" applyFill="1" applyBorder="1" applyAlignment="1">
      <alignment horizontal="center" vertical="center"/>
    </xf>
    <xf numFmtId="180" fontId="76" fillId="28" borderId="3" xfId="206" applyNumberFormat="1" applyFont="1" applyFill="1" applyBorder="1" applyAlignment="1">
      <alignment horizontal="right" vertical="center" wrapText="1"/>
    </xf>
    <xf numFmtId="180" fontId="76" fillId="28" borderId="3" xfId="0" quotePrefix="1" applyNumberFormat="1" applyFont="1" applyFill="1" applyBorder="1" applyAlignment="1">
      <alignment horizontal="left" vertical="center" wrapText="1"/>
    </xf>
    <xf numFmtId="180" fontId="77" fillId="28" borderId="3" xfId="0" applyNumberFormat="1" applyFont="1" applyFill="1" applyBorder="1" applyAlignment="1">
      <alignment horizontal="left" vertical="center" wrapText="1"/>
    </xf>
    <xf numFmtId="180" fontId="77" fillId="28" borderId="3" xfId="0" quotePrefix="1" applyNumberFormat="1" applyFont="1" applyFill="1" applyBorder="1" applyAlignment="1">
      <alignment horizontal="center" vertical="center"/>
    </xf>
    <xf numFmtId="180" fontId="77" fillId="28" borderId="3" xfId="206" applyNumberFormat="1" applyFont="1" applyFill="1" applyBorder="1" applyAlignment="1">
      <alignment horizontal="right" vertical="center" wrapText="1"/>
    </xf>
    <xf numFmtId="180" fontId="77" fillId="28" borderId="3" xfId="0" quotePrefix="1" applyNumberFormat="1" applyFont="1" applyFill="1" applyBorder="1" applyAlignment="1">
      <alignment horizontal="left" vertical="center" wrapText="1"/>
    </xf>
    <xf numFmtId="180" fontId="65" fillId="0" borderId="0" xfId="0" applyNumberFormat="1" applyFont="1" applyFill="1" applyAlignment="1">
      <alignment vertical="center"/>
    </xf>
    <xf numFmtId="180" fontId="76" fillId="28" borderId="3" xfId="0" applyNumberFormat="1" applyFont="1" applyFill="1" applyBorder="1" applyAlignment="1">
      <alignment horizontal="right" vertical="center" wrapText="1"/>
    </xf>
    <xf numFmtId="180" fontId="76" fillId="28" borderId="0" xfId="0" applyNumberFormat="1" applyFont="1" applyFill="1" applyBorder="1" applyAlignment="1">
      <alignment horizontal="left" vertical="center" wrapText="1"/>
    </xf>
    <xf numFmtId="180" fontId="76" fillId="28" borderId="0" xfId="0" quotePrefix="1" applyNumberFormat="1" applyFont="1" applyFill="1" applyBorder="1" applyAlignment="1">
      <alignment horizontal="center"/>
    </xf>
    <xf numFmtId="180" fontId="77" fillId="28" borderId="0" xfId="0" applyNumberFormat="1" applyFont="1" applyFill="1" applyBorder="1" applyAlignment="1">
      <alignment vertical="center"/>
    </xf>
    <xf numFmtId="180" fontId="65" fillId="28" borderId="0" xfId="0" applyNumberFormat="1" applyFont="1" applyFill="1" applyBorder="1" applyAlignment="1">
      <alignment horizontal="center" vertical="center"/>
    </xf>
    <xf numFmtId="180" fontId="65" fillId="28" borderId="0" xfId="0" applyNumberFormat="1" applyFont="1" applyFill="1" applyBorder="1" applyAlignment="1">
      <alignment vertical="center"/>
    </xf>
    <xf numFmtId="180" fontId="65" fillId="28" borderId="0" xfId="0" applyNumberFormat="1" applyFont="1" applyFill="1" applyAlignment="1">
      <alignment vertical="center"/>
    </xf>
    <xf numFmtId="180" fontId="65" fillId="28" borderId="0" xfId="0" applyNumberFormat="1" applyFont="1" applyFill="1" applyBorder="1" applyAlignment="1">
      <alignment horizontal="left" vertical="center" wrapText="1"/>
    </xf>
    <xf numFmtId="180" fontId="65" fillId="0" borderId="0" xfId="0" applyNumberFormat="1" applyFont="1" applyFill="1" applyBorder="1" applyAlignment="1">
      <alignment horizontal="left" vertical="center" wrapText="1"/>
    </xf>
    <xf numFmtId="180" fontId="65" fillId="0" borderId="0" xfId="0" applyNumberFormat="1" applyFont="1" applyFill="1" applyBorder="1" applyAlignment="1">
      <alignment vertical="center" wrapText="1"/>
    </xf>
    <xf numFmtId="180" fontId="77" fillId="0" borderId="3" xfId="0" applyNumberFormat="1" applyFont="1" applyFill="1" applyBorder="1" applyAlignment="1">
      <alignment horizontal="right" vertical="center" wrapText="1"/>
    </xf>
    <xf numFmtId="180" fontId="5" fillId="22" borderId="31" xfId="0" applyNumberFormat="1" applyFont="1" applyFill="1" applyBorder="1" applyAlignment="1">
      <alignment horizontal="left" vertical="center" wrapText="1"/>
    </xf>
    <xf numFmtId="0" fontId="4" fillId="22" borderId="31" xfId="0" applyNumberFormat="1" applyFont="1" applyFill="1" applyBorder="1" applyAlignment="1">
      <alignment horizontal="center" vertical="center" wrapText="1"/>
    </xf>
    <xf numFmtId="180" fontId="5" fillId="0" borderId="31" xfId="0" applyNumberFormat="1" applyFont="1" applyFill="1" applyBorder="1" applyAlignment="1">
      <alignment horizontal="center" vertical="center" wrapText="1"/>
    </xf>
    <xf numFmtId="180" fontId="5" fillId="28" borderId="31" xfId="0" applyNumberFormat="1" applyFont="1" applyFill="1" applyBorder="1" applyAlignment="1">
      <alignment horizontal="left" vertical="center" wrapText="1"/>
    </xf>
    <xf numFmtId="0" fontId="4" fillId="22" borderId="31" xfId="0" quotePrefix="1" applyNumberFormat="1" applyFont="1" applyFill="1" applyBorder="1" applyAlignment="1">
      <alignment horizontal="center" vertical="center"/>
    </xf>
    <xf numFmtId="3" fontId="65" fillId="28" borderId="3" xfId="0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vertical="center"/>
    </xf>
    <xf numFmtId="178" fontId="4" fillId="28" borderId="3" xfId="0" applyNumberFormat="1" applyFont="1" applyFill="1" applyBorder="1" applyAlignment="1">
      <alignment horizontal="center" vertical="center" wrapText="1"/>
    </xf>
    <xf numFmtId="180" fontId="5" fillId="28" borderId="32" xfId="0" applyNumberFormat="1" applyFont="1" applyFill="1" applyBorder="1" applyAlignment="1">
      <alignment horizontal="left" vertical="center" wrapText="1"/>
    </xf>
    <xf numFmtId="0" fontId="4" fillId="22" borderId="32" xfId="0" quotePrefix="1" applyNumberFormat="1" applyFont="1" applyFill="1" applyBorder="1" applyAlignment="1">
      <alignment horizontal="center" vertical="center"/>
    </xf>
    <xf numFmtId="180" fontId="5" fillId="0" borderId="32" xfId="0" applyNumberFormat="1" applyFont="1" applyFill="1" applyBorder="1" applyAlignment="1">
      <alignment horizontal="center" vertical="center" wrapText="1"/>
    </xf>
    <xf numFmtId="0" fontId="92" fillId="22" borderId="32" xfId="0" quotePrefix="1" applyFont="1" applyFill="1" applyBorder="1" applyAlignment="1">
      <alignment horizontal="center" vertical="center"/>
    </xf>
    <xf numFmtId="179" fontId="92" fillId="28" borderId="32" xfId="0" applyNumberFormat="1" applyFont="1" applyFill="1" applyBorder="1" applyAlignment="1">
      <alignment horizontal="center" vertical="center" wrapText="1"/>
    </xf>
    <xf numFmtId="180" fontId="5" fillId="0" borderId="32" xfId="0" applyNumberFormat="1" applyFont="1" applyFill="1" applyBorder="1" applyAlignment="1">
      <alignment horizontal="left" vertical="center" wrapText="1"/>
    </xf>
    <xf numFmtId="180" fontId="65" fillId="0" borderId="32" xfId="0" quotePrefix="1" applyNumberFormat="1" applyFont="1" applyFill="1" applyBorder="1" applyAlignment="1">
      <alignment horizontal="center" vertical="center"/>
    </xf>
    <xf numFmtId="179" fontId="65" fillId="28" borderId="32" xfId="0" applyNumberFormat="1" applyFont="1" applyFill="1" applyBorder="1" applyAlignment="1">
      <alignment horizontal="center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180" fontId="5" fillId="0" borderId="33" xfId="0" applyNumberFormat="1" applyFont="1" applyFill="1" applyBorder="1" applyAlignment="1">
      <alignment horizontal="left" vertical="center" wrapText="1"/>
    </xf>
    <xf numFmtId="180" fontId="65" fillId="0" borderId="33" xfId="0" quotePrefix="1" applyNumberFormat="1" applyFont="1" applyFill="1" applyBorder="1" applyAlignment="1">
      <alignment horizontal="center" vertical="center"/>
    </xf>
    <xf numFmtId="180" fontId="65" fillId="0" borderId="33" xfId="0" applyNumberFormat="1" applyFont="1" applyFill="1" applyBorder="1" applyAlignment="1">
      <alignment horizontal="center" vertical="center" wrapText="1"/>
    </xf>
    <xf numFmtId="179" fontId="65" fillId="28" borderId="33" xfId="0" applyNumberFormat="1" applyFont="1" applyFill="1" applyBorder="1" applyAlignment="1">
      <alignment horizontal="center" vertical="center" wrapText="1"/>
    </xf>
    <xf numFmtId="180" fontId="92" fillId="0" borderId="27" xfId="0" applyNumberFormat="1" applyFont="1" applyFill="1" applyBorder="1" applyAlignment="1">
      <alignment horizontal="center" vertical="center" wrapText="1"/>
    </xf>
    <xf numFmtId="179" fontId="98" fillId="28" borderId="3" xfId="0" applyNumberFormat="1" applyFont="1" applyFill="1" applyBorder="1" applyAlignment="1">
      <alignment horizontal="center" vertical="center" wrapText="1"/>
    </xf>
    <xf numFmtId="179" fontId="72" fillId="28" borderId="3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8" fontId="76" fillId="0" borderId="3" xfId="0" applyNumberFormat="1" applyFont="1" applyFill="1" applyBorder="1" applyAlignment="1">
      <alignment horizontal="center" vertical="center" wrapText="1"/>
    </xf>
    <xf numFmtId="177" fontId="82" fillId="0" borderId="3" xfId="0" applyNumberFormat="1" applyFont="1" applyFill="1" applyBorder="1" applyAlignment="1">
      <alignment horizontal="center" vertical="center" wrapText="1"/>
    </xf>
    <xf numFmtId="179" fontId="82" fillId="0" borderId="3" xfId="0" applyNumberFormat="1" applyFont="1" applyFill="1" applyBorder="1" applyAlignment="1">
      <alignment horizontal="center" vertical="center" wrapText="1"/>
    </xf>
    <xf numFmtId="177" fontId="65" fillId="0" borderId="3" xfId="0" applyNumberFormat="1" applyFont="1" applyFill="1" applyBorder="1" applyAlignment="1">
      <alignment horizontal="center" vertical="center" wrapText="1"/>
    </xf>
    <xf numFmtId="179" fontId="6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80" fillId="0" borderId="27" xfId="0" applyNumberFormat="1" applyFont="1" applyFill="1" applyBorder="1" applyAlignment="1">
      <alignment horizontal="center" vertical="center" wrapText="1"/>
    </xf>
    <xf numFmtId="178" fontId="80" fillId="0" borderId="31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178" fontId="74" fillId="28" borderId="3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173" fontId="65" fillId="28" borderId="3" xfId="0" applyNumberFormat="1" applyFont="1" applyFill="1" applyBorder="1" applyAlignment="1">
      <alignment horizontal="right" vertical="center" wrapText="1"/>
    </xf>
    <xf numFmtId="180" fontId="5" fillId="22" borderId="34" xfId="0" applyNumberFormat="1" applyFont="1" applyFill="1" applyBorder="1" applyAlignment="1">
      <alignment horizontal="left" vertical="center" wrapText="1"/>
    </xf>
    <xf numFmtId="0" fontId="4" fillId="22" borderId="34" xfId="0" applyNumberFormat="1" applyFont="1" applyFill="1" applyBorder="1" applyAlignment="1">
      <alignment horizontal="center" vertical="center" wrapText="1"/>
    </xf>
    <xf numFmtId="180" fontId="5" fillId="0" borderId="34" xfId="0" applyNumberFormat="1" applyFont="1" applyFill="1" applyBorder="1" applyAlignment="1">
      <alignment horizontal="center" vertical="center" wrapText="1"/>
    </xf>
    <xf numFmtId="178" fontId="5" fillId="28" borderId="34" xfId="0" applyNumberFormat="1" applyFont="1" applyFill="1" applyBorder="1" applyAlignment="1">
      <alignment horizontal="center" vertical="center" wrapText="1"/>
    </xf>
    <xf numFmtId="0" fontId="92" fillId="22" borderId="34" xfId="0" quotePrefix="1" applyFont="1" applyFill="1" applyBorder="1" applyAlignment="1">
      <alignment horizontal="center" vertical="center"/>
    </xf>
    <xf numFmtId="179" fontId="92" fillId="28" borderId="34" xfId="0" applyNumberFormat="1" applyFont="1" applyFill="1" applyBorder="1" applyAlignment="1">
      <alignment horizontal="center" vertical="center" wrapText="1"/>
    </xf>
    <xf numFmtId="179" fontId="82" fillId="28" borderId="34" xfId="0" applyNumberFormat="1" applyFont="1" applyFill="1" applyBorder="1" applyAlignment="1">
      <alignment horizontal="center" vertical="center" wrapText="1"/>
    </xf>
    <xf numFmtId="179" fontId="98" fillId="28" borderId="34" xfId="0" applyNumberFormat="1" applyFont="1" applyFill="1" applyBorder="1" applyAlignment="1">
      <alignment horizontal="center" vertical="center" wrapText="1"/>
    </xf>
    <xf numFmtId="180" fontId="5" fillId="0" borderId="35" xfId="0" applyNumberFormat="1" applyFont="1" applyFill="1" applyBorder="1" applyAlignment="1">
      <alignment horizontal="left" vertical="center" wrapText="1"/>
    </xf>
    <xf numFmtId="180" fontId="65" fillId="0" borderId="35" xfId="0" quotePrefix="1" applyNumberFormat="1" applyFont="1" applyFill="1" applyBorder="1" applyAlignment="1">
      <alignment horizontal="center" vertical="center"/>
    </xf>
    <xf numFmtId="179" fontId="65" fillId="28" borderId="35" xfId="0" applyNumberFormat="1" applyFont="1" applyFill="1" applyBorder="1" applyAlignment="1">
      <alignment horizontal="center" vertical="center" wrapText="1"/>
    </xf>
    <xf numFmtId="180" fontId="65" fillId="0" borderId="35" xfId="0" applyNumberFormat="1" applyFont="1" applyFill="1" applyBorder="1" applyAlignment="1">
      <alignment horizontal="center" vertical="center" wrapText="1"/>
    </xf>
    <xf numFmtId="179" fontId="98" fillId="28" borderId="35" xfId="0" applyNumberFormat="1" applyFont="1" applyFill="1" applyBorder="1" applyAlignment="1">
      <alignment horizontal="center" vertical="center" wrapText="1"/>
    </xf>
    <xf numFmtId="180" fontId="77" fillId="28" borderId="35" xfId="0" applyNumberFormat="1" applyFont="1" applyFill="1" applyBorder="1" applyAlignment="1">
      <alignment horizontal="center" vertical="center" wrapText="1" shrinkToFit="1"/>
    </xf>
    <xf numFmtId="180" fontId="77" fillId="28" borderId="35" xfId="0" applyNumberFormat="1" applyFont="1" applyFill="1" applyBorder="1" applyAlignment="1">
      <alignment horizontal="center" vertical="center" wrapText="1"/>
    </xf>
    <xf numFmtId="180" fontId="74" fillId="28" borderId="35" xfId="0" applyNumberFormat="1" applyFont="1" applyFill="1" applyBorder="1" applyAlignment="1">
      <alignment horizontal="right" vertical="center" wrapText="1"/>
    </xf>
    <xf numFmtId="180" fontId="76" fillId="28" borderId="35" xfId="0" applyNumberFormat="1" applyFont="1" applyFill="1" applyBorder="1" applyAlignment="1">
      <alignment horizontal="center" vertical="center" wrapText="1"/>
    </xf>
    <xf numFmtId="180" fontId="77" fillId="28" borderId="35" xfId="0" applyNumberFormat="1" applyFont="1" applyFill="1" applyBorder="1" applyAlignment="1">
      <alignment horizontal="right" vertical="center" wrapText="1"/>
    </xf>
    <xf numFmtId="180" fontId="76" fillId="28" borderId="35" xfId="0" applyNumberFormat="1" applyFont="1" applyFill="1" applyBorder="1" applyAlignment="1">
      <alignment horizontal="center" vertical="center" wrapText="1" shrinkToFit="1"/>
    </xf>
    <xf numFmtId="180" fontId="73" fillId="28" borderId="35" xfId="0" applyNumberFormat="1" applyFont="1" applyFill="1" applyBorder="1" applyAlignment="1">
      <alignment horizontal="right" vertical="center" wrapText="1"/>
    </xf>
    <xf numFmtId="180" fontId="76" fillId="28" borderId="35" xfId="0" applyNumberFormat="1" applyFont="1" applyFill="1" applyBorder="1" applyAlignment="1">
      <alignment horizontal="right" vertical="center" wrapText="1"/>
    </xf>
    <xf numFmtId="3" fontId="65" fillId="0" borderId="3" xfId="0" applyNumberFormat="1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 wrapText="1"/>
    </xf>
    <xf numFmtId="180" fontId="5" fillId="28" borderId="43" xfId="0" applyNumberFormat="1" applyFont="1" applyFill="1" applyBorder="1" applyAlignment="1">
      <alignment horizontal="left" vertical="center" wrapText="1"/>
    </xf>
    <xf numFmtId="0" fontId="4" fillId="22" borderId="43" xfId="0" quotePrefix="1" applyNumberFormat="1" applyFont="1" applyFill="1" applyBorder="1" applyAlignment="1">
      <alignment horizontal="center" vertical="center"/>
    </xf>
    <xf numFmtId="180" fontId="5" fillId="0" borderId="43" xfId="0" applyNumberFormat="1" applyFont="1" applyFill="1" applyBorder="1" applyAlignment="1">
      <alignment horizontal="center" vertical="center" wrapText="1"/>
    </xf>
    <xf numFmtId="178" fontId="5" fillId="28" borderId="43" xfId="0" applyNumberFormat="1" applyFont="1" applyFill="1" applyBorder="1" applyAlignment="1">
      <alignment horizontal="center" vertical="center" wrapText="1"/>
    </xf>
    <xf numFmtId="178" fontId="72" fillId="28" borderId="43" xfId="0" applyNumberFormat="1" applyFont="1" applyFill="1" applyBorder="1" applyAlignment="1">
      <alignment horizontal="center" vertical="center" wrapText="1"/>
    </xf>
    <xf numFmtId="180" fontId="76" fillId="0" borderId="3" xfId="0" applyNumberFormat="1" applyFont="1" applyFill="1" applyBorder="1" applyAlignment="1">
      <alignment horizontal="right" vertical="center" wrapText="1"/>
    </xf>
    <xf numFmtId="173" fontId="82" fillId="0" borderId="3" xfId="0" applyNumberFormat="1" applyFont="1" applyFill="1" applyBorder="1" applyAlignment="1">
      <alignment horizontal="center" vertical="center" wrapText="1"/>
    </xf>
    <xf numFmtId="173" fontId="66" fillId="0" borderId="3" xfId="0" applyNumberFormat="1" applyFont="1" applyFill="1" applyBorder="1" applyAlignment="1">
      <alignment horizontal="center" vertical="center" wrapText="1"/>
    </xf>
    <xf numFmtId="3" fontId="65" fillId="0" borderId="3" xfId="0" applyNumberFormat="1" applyFont="1" applyFill="1" applyBorder="1" applyAlignment="1">
      <alignment horizontal="center" vertical="center" wrapText="1"/>
    </xf>
    <xf numFmtId="180" fontId="76" fillId="0" borderId="35" xfId="0" applyNumberFormat="1" applyFont="1" applyFill="1" applyBorder="1" applyAlignment="1">
      <alignment horizontal="center" vertical="center" wrapText="1"/>
    </xf>
    <xf numFmtId="180" fontId="74" fillId="28" borderId="3" xfId="0" applyNumberFormat="1" applyFont="1" applyFill="1" applyBorder="1" applyAlignment="1">
      <alignment horizontal="right" vertical="center" wrapText="1"/>
    </xf>
    <xf numFmtId="180" fontId="74" fillId="28" borderId="3" xfId="206" applyNumberFormat="1" applyFont="1" applyFill="1" applyBorder="1" applyAlignment="1">
      <alignment horizontal="right" vertical="center" wrapText="1"/>
    </xf>
    <xf numFmtId="180" fontId="73" fillId="28" borderId="3" xfId="0" applyNumberFormat="1" applyFont="1" applyFill="1" applyBorder="1" applyAlignment="1">
      <alignment horizontal="right" vertical="center" wrapText="1"/>
    </xf>
    <xf numFmtId="180" fontId="73" fillId="28" borderId="3" xfId="206" applyNumberFormat="1" applyFont="1" applyFill="1" applyBorder="1" applyAlignment="1">
      <alignment horizontal="right" vertical="center" wrapText="1"/>
    </xf>
    <xf numFmtId="169" fontId="72" fillId="28" borderId="3" xfId="206" applyNumberFormat="1" applyFont="1" applyFill="1" applyBorder="1" applyAlignment="1">
      <alignment horizontal="right" vertical="center" wrapText="1"/>
    </xf>
    <xf numFmtId="173" fontId="72" fillId="28" borderId="3" xfId="0" applyNumberFormat="1" applyFont="1" applyFill="1" applyBorder="1" applyAlignment="1">
      <alignment horizontal="center" vertical="center" wrapText="1"/>
    </xf>
    <xf numFmtId="169" fontId="98" fillId="28" borderId="3" xfId="206" applyNumberFormat="1" applyFont="1" applyFill="1" applyBorder="1" applyAlignment="1">
      <alignment horizontal="right" vertical="center" wrapText="1"/>
    </xf>
    <xf numFmtId="179" fontId="98" fillId="28" borderId="3" xfId="206" applyNumberFormat="1" applyFont="1" applyFill="1" applyBorder="1" applyAlignment="1">
      <alignment horizontal="right" vertical="center" wrapText="1"/>
    </xf>
    <xf numFmtId="179" fontId="72" fillId="28" borderId="3" xfId="206" applyNumberFormat="1" applyFont="1" applyFill="1" applyBorder="1" applyAlignment="1">
      <alignment horizontal="right" vertical="center" wrapText="1"/>
    </xf>
    <xf numFmtId="180" fontId="81" fillId="0" borderId="0" xfId="0" applyNumberFormat="1" applyFont="1" applyFill="1" applyBorder="1" applyAlignment="1">
      <alignment horizontal="center" vertical="center"/>
    </xf>
    <xf numFmtId="180" fontId="65" fillId="28" borderId="0" xfId="0" applyNumberFormat="1" applyFont="1" applyFill="1" applyBorder="1" applyAlignment="1">
      <alignment horizontal="left" vertical="center"/>
    </xf>
    <xf numFmtId="180" fontId="65" fillId="28" borderId="0" xfId="0" applyNumberFormat="1" applyFont="1" applyFill="1" applyAlignment="1">
      <alignment horizontal="center" vertical="center"/>
    </xf>
    <xf numFmtId="180" fontId="77" fillId="28" borderId="0" xfId="0" applyNumberFormat="1" applyFont="1" applyFill="1" applyBorder="1" applyAlignment="1">
      <alignment horizontal="left" vertical="center" wrapText="1"/>
    </xf>
    <xf numFmtId="180" fontId="83" fillId="0" borderId="0" xfId="0" applyNumberFormat="1" applyFont="1" applyFill="1" applyBorder="1" applyAlignment="1">
      <alignment horizontal="center" vertical="center"/>
    </xf>
    <xf numFmtId="180" fontId="68" fillId="0" borderId="0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/>
    </xf>
    <xf numFmtId="180" fontId="76" fillId="28" borderId="3" xfId="0" applyNumberFormat="1" applyFont="1" applyFill="1" applyBorder="1" applyAlignment="1">
      <alignment horizontal="left" vertical="center" wrapText="1"/>
    </xf>
    <xf numFmtId="0" fontId="5" fillId="28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180" fontId="0" fillId="0" borderId="0" xfId="0" applyNumberFormat="1" applyAlignment="1">
      <alignment vertical="center"/>
    </xf>
    <xf numFmtId="0" fontId="68" fillId="0" borderId="0" xfId="245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Alignment="1">
      <alignment horizontal="center" vertical="center"/>
    </xf>
    <xf numFmtId="0" fontId="82" fillId="28" borderId="3" xfId="245" applyFont="1" applyFill="1" applyBorder="1" applyAlignment="1">
      <alignment horizontal="center" vertical="center" wrapText="1"/>
    </xf>
    <xf numFmtId="170" fontId="65" fillId="28" borderId="0" xfId="0" applyNumberFormat="1" applyFont="1" applyFill="1" applyBorder="1" applyAlignment="1">
      <alignment horizontal="left" vertical="center" wrapText="1"/>
    </xf>
    <xf numFmtId="0" fontId="84" fillId="0" borderId="0" xfId="0" applyFont="1" applyFill="1" applyBorder="1" applyAlignment="1">
      <alignment horizontal="center" vertic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245" applyFont="1" applyFill="1" applyBorder="1" applyAlignment="1">
      <alignment horizontal="center" vertical="center"/>
    </xf>
    <xf numFmtId="170" fontId="70" fillId="28" borderId="0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170" fontId="65" fillId="0" borderId="0" xfId="0" applyNumberFormat="1" applyFont="1" applyFill="1" applyBorder="1" applyAlignment="1">
      <alignment horizontal="center" vertical="center" wrapText="1"/>
    </xf>
    <xf numFmtId="0" fontId="83" fillId="0" borderId="0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 wrapText="1"/>
    </xf>
    <xf numFmtId="0" fontId="91" fillId="28" borderId="0" xfId="0" applyFont="1" applyFill="1" applyAlignment="1">
      <alignment horizontal="center" vertical="center"/>
    </xf>
    <xf numFmtId="0" fontId="65" fillId="28" borderId="15" xfId="0" applyFont="1" applyFill="1" applyBorder="1" applyAlignment="1">
      <alignment horizontal="center" vertical="center" wrapText="1"/>
    </xf>
    <xf numFmtId="0" fontId="65" fillId="28" borderId="17" xfId="0" applyFont="1" applyFill="1" applyBorder="1" applyAlignment="1">
      <alignment horizontal="center" vertical="center" wrapText="1"/>
    </xf>
    <xf numFmtId="0" fontId="65" fillId="28" borderId="16" xfId="0" applyFont="1" applyFill="1" applyBorder="1" applyAlignment="1">
      <alignment horizontal="center" vertical="center" wrapText="1"/>
    </xf>
    <xf numFmtId="0" fontId="76" fillId="28" borderId="15" xfId="0" applyFont="1" applyFill="1" applyBorder="1" applyAlignment="1">
      <alignment horizontal="left" vertical="center"/>
    </xf>
    <xf numFmtId="0" fontId="76" fillId="28" borderId="17" xfId="0" applyFont="1" applyFill="1" applyBorder="1" applyAlignment="1">
      <alignment horizontal="left" vertical="center"/>
    </xf>
    <xf numFmtId="0" fontId="76" fillId="28" borderId="16" xfId="0" applyFont="1" applyFill="1" applyBorder="1" applyAlignment="1">
      <alignment horizontal="left" vertical="center"/>
    </xf>
    <xf numFmtId="0" fontId="65" fillId="28" borderId="3" xfId="0" applyFont="1" applyFill="1" applyBorder="1" applyAlignment="1">
      <alignment horizontal="center" vertical="center" wrapText="1"/>
    </xf>
    <xf numFmtId="0" fontId="65" fillId="0" borderId="28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68" fillId="28" borderId="0" xfId="0" applyFont="1" applyFill="1" applyBorder="1" applyAlignment="1">
      <alignment vertical="center"/>
    </xf>
    <xf numFmtId="0" fontId="77" fillId="28" borderId="20" xfId="0" applyFont="1" applyFill="1" applyBorder="1" applyAlignment="1">
      <alignment horizontal="center" vertical="center" wrapText="1"/>
    </xf>
    <xf numFmtId="0" fontId="77" fillId="28" borderId="18" xfId="0" applyFont="1" applyFill="1" applyBorder="1" applyAlignment="1">
      <alignment horizontal="center" vertical="center" wrapText="1"/>
    </xf>
    <xf numFmtId="0" fontId="77" fillId="28" borderId="21" xfId="0" applyFont="1" applyFill="1" applyBorder="1" applyAlignment="1">
      <alignment horizontal="center" vertical="center" wrapText="1"/>
    </xf>
    <xf numFmtId="0" fontId="77" fillId="28" borderId="22" xfId="0" applyFont="1" applyFill="1" applyBorder="1" applyAlignment="1">
      <alignment horizontal="center" vertical="center" wrapText="1"/>
    </xf>
    <xf numFmtId="0" fontId="77" fillId="28" borderId="13" xfId="0" applyFont="1" applyFill="1" applyBorder="1" applyAlignment="1">
      <alignment horizontal="center" vertical="center" wrapText="1"/>
    </xf>
    <xf numFmtId="0" fontId="77" fillId="28" borderId="23" xfId="0" applyFont="1" applyFill="1" applyBorder="1" applyAlignment="1">
      <alignment horizontal="center" vertical="center" wrapText="1"/>
    </xf>
    <xf numFmtId="177" fontId="77" fillId="28" borderId="15" xfId="0" applyNumberFormat="1" applyFont="1" applyFill="1" applyBorder="1" applyAlignment="1">
      <alignment horizontal="center" vertical="center" wrapText="1"/>
    </xf>
    <xf numFmtId="177" fontId="77" fillId="28" borderId="17" xfId="0" applyNumberFormat="1" applyFont="1" applyFill="1" applyBorder="1" applyAlignment="1">
      <alignment horizontal="center" vertical="center" wrapText="1"/>
    </xf>
    <xf numFmtId="177" fontId="77" fillId="28" borderId="16" xfId="0" applyNumberFormat="1" applyFont="1" applyFill="1" applyBorder="1" applyAlignment="1">
      <alignment horizontal="center" vertical="center" wrapText="1"/>
    </xf>
    <xf numFmtId="177" fontId="76" fillId="28" borderId="15" xfId="0" applyNumberFormat="1" applyFont="1" applyFill="1" applyBorder="1" applyAlignment="1">
      <alignment horizontal="center" vertical="center" wrapText="1"/>
    </xf>
    <xf numFmtId="177" fontId="76" fillId="28" borderId="17" xfId="0" applyNumberFormat="1" applyFont="1" applyFill="1" applyBorder="1" applyAlignment="1">
      <alignment horizontal="center" vertical="center" wrapText="1"/>
    </xf>
    <xf numFmtId="177" fontId="76" fillId="28" borderId="16" xfId="0" applyNumberFormat="1" applyFont="1" applyFill="1" applyBorder="1" applyAlignment="1">
      <alignment horizontal="center" vertical="center" wrapText="1"/>
    </xf>
    <xf numFmtId="177" fontId="77" fillId="28" borderId="28" xfId="0" applyNumberFormat="1" applyFont="1" applyFill="1" applyBorder="1" applyAlignment="1">
      <alignment horizontal="center" vertical="center" wrapText="1"/>
    </xf>
    <xf numFmtId="177" fontId="77" fillId="28" borderId="29" xfId="0" applyNumberFormat="1" applyFont="1" applyFill="1" applyBorder="1" applyAlignment="1">
      <alignment horizontal="center" vertical="center" wrapText="1"/>
    </xf>
    <xf numFmtId="177" fontId="77" fillId="28" borderId="30" xfId="0" applyNumberFormat="1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left" vertical="center" wrapText="1"/>
    </xf>
    <xf numFmtId="178" fontId="77" fillId="28" borderId="15" xfId="206" applyNumberFormat="1" applyFont="1" applyFill="1" applyBorder="1" applyAlignment="1">
      <alignment horizontal="right" vertical="center" wrapText="1"/>
    </xf>
    <xf numFmtId="178" fontId="77" fillId="28" borderId="16" xfId="206" applyNumberFormat="1" applyFont="1" applyFill="1" applyBorder="1" applyAlignment="1">
      <alignment horizontal="right" vertical="center" wrapText="1"/>
    </xf>
    <xf numFmtId="0" fontId="77" fillId="28" borderId="0" xfId="0" applyFont="1" applyFill="1" applyBorder="1" applyAlignment="1">
      <alignment horizontal="justify" vertical="center" wrapText="1" shrinkToFit="1"/>
    </xf>
    <xf numFmtId="0" fontId="76" fillId="28" borderId="3" xfId="0" applyFont="1" applyFill="1" applyBorder="1" applyAlignment="1">
      <alignment horizontal="left" vertical="center" wrapText="1"/>
    </xf>
    <xf numFmtId="178" fontId="76" fillId="28" borderId="15" xfId="206" applyNumberFormat="1" applyFont="1" applyFill="1" applyBorder="1" applyAlignment="1">
      <alignment horizontal="right" vertical="center" wrapText="1"/>
    </xf>
    <xf numFmtId="178" fontId="76" fillId="28" borderId="16" xfId="206" applyNumberFormat="1" applyFont="1" applyFill="1" applyBorder="1" applyAlignment="1">
      <alignment horizontal="right" vertical="center" wrapText="1"/>
    </xf>
    <xf numFmtId="177" fontId="76" fillId="0" borderId="15" xfId="0" applyNumberFormat="1" applyFont="1" applyFill="1" applyBorder="1" applyAlignment="1">
      <alignment horizontal="center" vertical="center" wrapText="1"/>
    </xf>
    <xf numFmtId="177" fontId="76" fillId="0" borderId="17" xfId="0" applyNumberFormat="1" applyFont="1" applyFill="1" applyBorder="1" applyAlignment="1">
      <alignment horizontal="center" vertical="center" wrapText="1"/>
    </xf>
    <xf numFmtId="177" fontId="76" fillId="0" borderId="16" xfId="0" applyNumberFormat="1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center" vertical="center" wrapText="1"/>
    </xf>
    <xf numFmtId="0" fontId="77" fillId="0" borderId="15" xfId="0" applyFont="1" applyFill="1" applyBorder="1" applyAlignment="1">
      <alignment horizontal="center" vertical="center" wrapText="1"/>
    </xf>
    <xf numFmtId="0" fontId="76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177" fontId="76" fillId="28" borderId="3" xfId="0" applyNumberFormat="1" applyFont="1" applyFill="1" applyBorder="1" applyAlignment="1">
      <alignment horizontal="center" vertical="center" wrapText="1"/>
    </xf>
    <xf numFmtId="3" fontId="76" fillId="28" borderId="3" xfId="0" applyNumberFormat="1" applyFont="1" applyFill="1" applyBorder="1" applyAlignment="1">
      <alignment horizontal="left" vertical="center" wrapText="1"/>
    </xf>
    <xf numFmtId="0" fontId="76" fillId="28" borderId="15" xfId="0" applyFont="1" applyFill="1" applyBorder="1" applyAlignment="1">
      <alignment horizontal="left"/>
    </xf>
    <xf numFmtId="0" fontId="76" fillId="28" borderId="17" xfId="0" applyFont="1" applyFill="1" applyBorder="1" applyAlignment="1">
      <alignment horizontal="left"/>
    </xf>
    <xf numFmtId="0" fontId="76" fillId="28" borderId="16" xfId="0" applyFont="1" applyFill="1" applyBorder="1" applyAlignment="1">
      <alignment horizontal="left"/>
    </xf>
    <xf numFmtId="177" fontId="77" fillId="28" borderId="3" xfId="0" applyNumberFormat="1" applyFont="1" applyFill="1" applyBorder="1" applyAlignment="1">
      <alignment horizontal="center" vertical="center" wrapText="1"/>
    </xf>
    <xf numFmtId="3" fontId="77" fillId="28" borderId="3" xfId="0" applyNumberFormat="1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center" vertical="center"/>
    </xf>
    <xf numFmtId="0" fontId="77" fillId="28" borderId="3" xfId="0" applyFont="1" applyFill="1" applyBorder="1" applyAlignment="1">
      <alignment horizontal="center" vertical="center" wrapText="1"/>
    </xf>
    <xf numFmtId="0" fontId="77" fillId="28" borderId="15" xfId="0" applyFont="1" applyFill="1" applyBorder="1" applyAlignment="1">
      <alignment horizontal="center" vertical="center" wrapText="1"/>
    </xf>
    <xf numFmtId="0" fontId="77" fillId="28" borderId="16" xfId="0" applyFont="1" applyFill="1" applyBorder="1" applyAlignment="1">
      <alignment horizontal="center" vertical="center" wrapText="1"/>
    </xf>
    <xf numFmtId="0" fontId="90" fillId="28" borderId="0" xfId="0" applyFont="1" applyFill="1" applyAlignment="1">
      <alignment vertical="center" wrapText="1"/>
    </xf>
    <xf numFmtId="0" fontId="91" fillId="28" borderId="0" xfId="0" applyFont="1" applyFill="1" applyAlignment="1">
      <alignment vertical="center" wrapText="1"/>
    </xf>
    <xf numFmtId="3" fontId="76" fillId="28" borderId="3" xfId="0" applyNumberFormat="1" applyFont="1" applyFill="1" applyBorder="1" applyAlignment="1">
      <alignment horizontal="center" vertical="center" wrapText="1"/>
    </xf>
    <xf numFmtId="180" fontId="77" fillId="0" borderId="36" xfId="0" applyNumberFormat="1" applyFont="1" applyFill="1" applyBorder="1" applyAlignment="1">
      <alignment horizontal="left" vertical="center" wrapText="1" shrinkToFit="1"/>
    </xf>
    <xf numFmtId="180" fontId="77" fillId="0" borderId="37" xfId="0" applyNumberFormat="1" applyFont="1" applyFill="1" applyBorder="1" applyAlignment="1">
      <alignment horizontal="left" vertical="center" wrapText="1" shrinkToFit="1"/>
    </xf>
    <xf numFmtId="180" fontId="77" fillId="0" borderId="38" xfId="0" applyNumberFormat="1" applyFont="1" applyFill="1" applyBorder="1" applyAlignment="1">
      <alignment horizontal="left" vertical="center" wrapText="1" shrinkToFit="1"/>
    </xf>
    <xf numFmtId="180" fontId="76" fillId="28" borderId="36" xfId="0" applyNumberFormat="1" applyFont="1" applyFill="1" applyBorder="1" applyAlignment="1">
      <alignment horizontal="left" vertical="center" wrapText="1" shrinkToFit="1"/>
    </xf>
    <xf numFmtId="180" fontId="76" fillId="28" borderId="37" xfId="0" applyNumberFormat="1" applyFont="1" applyFill="1" applyBorder="1" applyAlignment="1">
      <alignment horizontal="left" vertical="center" wrapText="1" shrinkToFit="1"/>
    </xf>
    <xf numFmtId="180" fontId="76" fillId="28" borderId="38" xfId="0" applyNumberFormat="1" applyFont="1" applyFill="1" applyBorder="1" applyAlignment="1">
      <alignment horizontal="left" vertical="center" wrapText="1" shrinkToFit="1"/>
    </xf>
    <xf numFmtId="180" fontId="77" fillId="28" borderId="36" xfId="0" applyNumberFormat="1" applyFont="1" applyFill="1" applyBorder="1" applyAlignment="1">
      <alignment horizontal="left" vertical="center" wrapText="1" shrinkToFit="1"/>
    </xf>
    <xf numFmtId="180" fontId="77" fillId="28" borderId="37" xfId="0" applyNumberFormat="1" applyFont="1" applyFill="1" applyBorder="1" applyAlignment="1">
      <alignment horizontal="left" vertical="center" wrapText="1" shrinkToFit="1"/>
    </xf>
    <xf numFmtId="180" fontId="77" fillId="28" borderId="38" xfId="0" applyNumberFormat="1" applyFont="1" applyFill="1" applyBorder="1" applyAlignment="1">
      <alignment horizontal="left" vertical="center" wrapText="1" shrinkToFit="1"/>
    </xf>
    <xf numFmtId="180" fontId="77" fillId="28" borderId="39" xfId="0" applyNumberFormat="1" applyFont="1" applyFill="1" applyBorder="1" applyAlignment="1">
      <alignment horizontal="center" vertical="center" wrapText="1"/>
    </xf>
    <xf numFmtId="180" fontId="77" fillId="28" borderId="19" xfId="0" applyNumberFormat="1" applyFont="1" applyFill="1" applyBorder="1" applyAlignment="1">
      <alignment horizontal="center" vertical="center" wrapText="1"/>
    </xf>
    <xf numFmtId="180" fontId="76" fillId="28" borderId="0" xfId="0" applyNumberFormat="1" applyFont="1" applyFill="1" applyBorder="1" applyAlignment="1">
      <alignment horizontal="center" vertical="center"/>
    </xf>
    <xf numFmtId="180" fontId="83" fillId="28" borderId="0" xfId="0" applyNumberFormat="1" applyFont="1" applyFill="1" applyBorder="1" applyAlignment="1">
      <alignment horizontal="center" vertical="center"/>
    </xf>
    <xf numFmtId="180" fontId="76" fillId="28" borderId="36" xfId="0" applyNumberFormat="1" applyFont="1" applyFill="1" applyBorder="1" applyAlignment="1">
      <alignment vertical="center" wrapText="1" shrinkToFit="1"/>
    </xf>
    <xf numFmtId="180" fontId="76" fillId="28" borderId="37" xfId="0" applyNumberFormat="1" applyFont="1" applyFill="1" applyBorder="1" applyAlignment="1">
      <alignment vertical="center" wrapText="1" shrinkToFit="1"/>
    </xf>
    <xf numFmtId="180" fontId="76" fillId="28" borderId="38" xfId="0" applyNumberFormat="1" applyFont="1" applyFill="1" applyBorder="1" applyAlignment="1">
      <alignment vertical="center" wrapText="1" shrinkToFit="1"/>
    </xf>
    <xf numFmtId="180" fontId="77" fillId="28" borderId="39" xfId="0" applyNumberFormat="1" applyFont="1" applyFill="1" applyBorder="1" applyAlignment="1">
      <alignment horizontal="center" vertical="center" wrapText="1" shrinkToFit="1"/>
    </xf>
    <xf numFmtId="180" fontId="77" fillId="28" borderId="26" xfId="0" applyNumberFormat="1" applyFont="1" applyFill="1" applyBorder="1" applyAlignment="1">
      <alignment horizontal="center" vertical="center" wrapText="1" shrinkToFit="1"/>
    </xf>
    <xf numFmtId="180" fontId="77" fillId="28" borderId="19" xfId="0" applyNumberFormat="1" applyFont="1" applyFill="1" applyBorder="1" applyAlignment="1">
      <alignment horizontal="center" vertical="center" wrapText="1" shrinkToFit="1"/>
    </xf>
    <xf numFmtId="180" fontId="77" fillId="28" borderId="36" xfId="0" applyNumberFormat="1" applyFont="1" applyFill="1" applyBorder="1" applyAlignment="1">
      <alignment horizontal="center" vertical="center" wrapText="1"/>
    </xf>
    <xf numFmtId="180" fontId="77" fillId="28" borderId="37" xfId="0" applyNumberFormat="1" applyFont="1" applyFill="1" applyBorder="1" applyAlignment="1">
      <alignment horizontal="center" vertical="center" wrapText="1"/>
    </xf>
    <xf numFmtId="180" fontId="77" fillId="28" borderId="38" xfId="0" applyNumberFormat="1" applyFont="1" applyFill="1" applyBorder="1" applyAlignment="1">
      <alignment horizontal="center" vertical="center" wrapText="1"/>
    </xf>
    <xf numFmtId="3" fontId="77" fillId="28" borderId="3" xfId="0" applyNumberFormat="1" applyFont="1" applyFill="1" applyBorder="1" applyAlignment="1">
      <alignment horizontal="center" vertical="center" wrapText="1"/>
    </xf>
    <xf numFmtId="180" fontId="77" fillId="28" borderId="40" xfId="0" applyNumberFormat="1" applyFont="1" applyFill="1" applyBorder="1" applyAlignment="1">
      <alignment horizontal="center" vertical="center" wrapText="1" shrinkToFit="1"/>
    </xf>
    <xf numFmtId="180" fontId="77" fillId="28" borderId="41" xfId="0" applyNumberFormat="1" applyFont="1" applyFill="1" applyBorder="1" applyAlignment="1">
      <alignment horizontal="center" vertical="center" wrapText="1" shrinkToFit="1"/>
    </xf>
    <xf numFmtId="180" fontId="77" fillId="28" borderId="42" xfId="0" applyNumberFormat="1" applyFont="1" applyFill="1" applyBorder="1" applyAlignment="1">
      <alignment horizontal="center" vertical="center" wrapText="1" shrinkToFit="1"/>
    </xf>
    <xf numFmtId="180" fontId="77" fillId="28" borderId="24" xfId="0" applyNumberFormat="1" applyFont="1" applyFill="1" applyBorder="1" applyAlignment="1">
      <alignment horizontal="center" vertical="center" wrapText="1" shrinkToFit="1"/>
    </xf>
    <xf numFmtId="180" fontId="77" fillId="28" borderId="0" xfId="0" applyNumberFormat="1" applyFont="1" applyFill="1" applyBorder="1" applyAlignment="1">
      <alignment horizontal="center" vertical="center" wrapText="1" shrinkToFit="1"/>
    </xf>
    <xf numFmtId="180" fontId="77" fillId="28" borderId="25" xfId="0" applyNumberFormat="1" applyFont="1" applyFill="1" applyBorder="1" applyAlignment="1">
      <alignment horizontal="center" vertical="center" wrapText="1" shrinkToFit="1"/>
    </xf>
    <xf numFmtId="180" fontId="77" fillId="28" borderId="22" xfId="0" applyNumberFormat="1" applyFont="1" applyFill="1" applyBorder="1" applyAlignment="1">
      <alignment horizontal="center" vertical="center" wrapText="1" shrinkToFit="1"/>
    </xf>
    <xf numFmtId="180" fontId="77" fillId="28" borderId="13" xfId="0" applyNumberFormat="1" applyFont="1" applyFill="1" applyBorder="1" applyAlignment="1">
      <alignment horizontal="center" vertical="center" wrapText="1" shrinkToFit="1"/>
    </xf>
    <xf numFmtId="180" fontId="77" fillId="28" borderId="23" xfId="0" applyNumberFormat="1" applyFont="1" applyFill="1" applyBorder="1" applyAlignment="1">
      <alignment horizontal="center" vertical="center" wrapText="1" shrinkToFit="1"/>
    </xf>
    <xf numFmtId="0" fontId="77" fillId="28" borderId="0" xfId="0" applyFont="1" applyFill="1" applyAlignment="1">
      <alignment horizontal="right" vertical="center"/>
    </xf>
    <xf numFmtId="180" fontId="0" fillId="0" borderId="37" xfId="0" applyNumberFormat="1" applyFont="1" applyBorder="1" applyAlignment="1">
      <alignment horizontal="left" vertical="center" wrapText="1" shrinkToFit="1"/>
    </xf>
    <xf numFmtId="180" fontId="0" fillId="0" borderId="38" xfId="0" applyNumberFormat="1" applyFont="1" applyBorder="1" applyAlignment="1">
      <alignment horizontal="left" vertical="center" wrapText="1" shrinkToFit="1"/>
    </xf>
    <xf numFmtId="0" fontId="77" fillId="28" borderId="3" xfId="0" applyNumberFormat="1" applyFont="1" applyFill="1" applyBorder="1" applyAlignment="1">
      <alignment horizontal="center" vertical="center" wrapText="1"/>
    </xf>
    <xf numFmtId="0" fontId="77" fillId="28" borderId="13" xfId="0" applyFont="1" applyFill="1" applyBorder="1" applyAlignment="1">
      <alignment horizontal="right" vertical="center"/>
    </xf>
    <xf numFmtId="3" fontId="77" fillId="28" borderId="15" xfId="0" applyNumberFormat="1" applyFont="1" applyFill="1" applyBorder="1" applyAlignment="1">
      <alignment horizontal="center" vertical="center" wrapText="1"/>
    </xf>
    <xf numFmtId="3" fontId="77" fillId="28" borderId="17" xfId="0" applyNumberFormat="1" applyFont="1" applyFill="1" applyBorder="1" applyAlignment="1">
      <alignment horizontal="center" vertical="center" wrapText="1"/>
    </xf>
    <xf numFmtId="3" fontId="77" fillId="28" borderId="16" xfId="0" applyNumberFormat="1" applyFont="1" applyFill="1" applyBorder="1" applyAlignment="1">
      <alignment horizontal="center" vertical="center" wrapText="1"/>
    </xf>
    <xf numFmtId="180" fontId="0" fillId="0" borderId="37" xfId="0" applyNumberFormat="1" applyBorder="1" applyAlignment="1">
      <alignment horizontal="left" vertical="center" wrapText="1" shrinkToFit="1"/>
    </xf>
    <xf numFmtId="180" fontId="0" fillId="0" borderId="38" xfId="0" applyNumberFormat="1" applyBorder="1" applyAlignment="1">
      <alignment horizontal="left" vertical="center" wrapText="1" shrinkToFit="1"/>
    </xf>
    <xf numFmtId="0" fontId="77" fillId="28" borderId="24" xfId="0" applyFont="1" applyFill="1" applyBorder="1" applyAlignment="1">
      <alignment horizontal="center" vertical="center" wrapText="1"/>
    </xf>
    <xf numFmtId="0" fontId="77" fillId="28" borderId="25" xfId="0" applyFont="1" applyFill="1" applyBorder="1" applyAlignment="1">
      <alignment horizontal="center" vertical="center" wrapText="1"/>
    </xf>
    <xf numFmtId="0" fontId="77" fillId="28" borderId="15" xfId="0" applyNumberFormat="1" applyFont="1" applyFill="1" applyBorder="1" applyAlignment="1">
      <alignment horizontal="center"/>
    </xf>
    <xf numFmtId="0" fontId="77" fillId="28" borderId="16" xfId="0" applyNumberFormat="1" applyFont="1" applyFill="1" applyBorder="1" applyAlignment="1">
      <alignment horizontal="center"/>
    </xf>
    <xf numFmtId="0" fontId="77" fillId="28" borderId="15" xfId="0" applyNumberFormat="1" applyFont="1" applyFill="1" applyBorder="1" applyAlignment="1">
      <alignment horizontal="center" vertical="center" wrapText="1"/>
    </xf>
    <xf numFmtId="0" fontId="77" fillId="28" borderId="16" xfId="0" applyNumberFormat="1" applyFont="1" applyFill="1" applyBorder="1" applyAlignment="1">
      <alignment horizontal="center" vertical="center" wrapText="1"/>
    </xf>
    <xf numFmtId="180" fontId="77" fillId="0" borderId="35" xfId="0" applyNumberFormat="1" applyFont="1" applyFill="1" applyBorder="1" applyAlignment="1">
      <alignment horizontal="left" vertical="center" wrapText="1" shrinkToFit="1"/>
    </xf>
    <xf numFmtId="180" fontId="77" fillId="28" borderId="35" xfId="0" applyNumberFormat="1" applyFont="1" applyFill="1" applyBorder="1" applyAlignment="1">
      <alignment horizontal="center" vertical="center" wrapText="1" shrinkToFit="1"/>
    </xf>
    <xf numFmtId="0" fontId="76" fillId="0" borderId="15" xfId="0" applyFont="1" applyFill="1" applyBorder="1" applyAlignment="1">
      <alignment horizontal="center" vertical="center"/>
    </xf>
    <xf numFmtId="0" fontId="93" fillId="0" borderId="17" xfId="0" applyFont="1" applyBorder="1" applyAlignment="1">
      <alignment horizontal="center" vertical="center"/>
    </xf>
    <xf numFmtId="0" fontId="93" fillId="0" borderId="16" xfId="0" applyFont="1" applyBorder="1" applyAlignment="1">
      <alignment horizontal="center" vertical="center"/>
    </xf>
    <xf numFmtId="0" fontId="76" fillId="28" borderId="15" xfId="0" applyFont="1" applyFill="1" applyBorder="1" applyAlignment="1">
      <alignment horizontal="center" vertical="center" wrapText="1"/>
    </xf>
    <xf numFmtId="0" fontId="93" fillId="28" borderId="17" xfId="0" applyFont="1" applyFill="1" applyBorder="1" applyAlignment="1">
      <alignment horizontal="center" vertical="center"/>
    </xf>
    <xf numFmtId="0" fontId="93" fillId="28" borderId="16" xfId="0" applyFont="1" applyFill="1" applyBorder="1" applyAlignment="1">
      <alignment horizontal="center" vertical="center"/>
    </xf>
    <xf numFmtId="170" fontId="94" fillId="28" borderId="0" xfId="0" applyNumberFormat="1" applyFont="1" applyFill="1" applyBorder="1" applyAlignment="1">
      <alignment horizontal="center" vertical="center" wrapText="1"/>
    </xf>
    <xf numFmtId="0" fontId="95" fillId="0" borderId="0" xfId="0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center" vertical="center"/>
    </xf>
    <xf numFmtId="0" fontId="76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 vertical="center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327"/>
  <sheetViews>
    <sheetView tabSelected="1" view="pageBreakPreview" topLeftCell="A46" zoomScale="50" zoomScaleNormal="50" zoomScaleSheetLayoutView="50" workbookViewId="0">
      <selection activeCell="V64" sqref="V64"/>
    </sheetView>
  </sheetViews>
  <sheetFormatPr defaultRowHeight="18.75"/>
  <cols>
    <col min="1" max="1" width="99.7109375" style="247" customWidth="1"/>
    <col min="2" max="2" width="14.85546875" style="248" customWidth="1"/>
    <col min="3" max="7" width="22.42578125" style="248" customWidth="1"/>
    <col min="8" max="8" width="26.42578125" style="248" customWidth="1"/>
    <col min="9" max="9" width="31.28515625" style="248" customWidth="1"/>
    <col min="10" max="16384" width="9.140625" style="247"/>
  </cols>
  <sheetData>
    <row r="2" spans="1:9" ht="39.75" customHeight="1">
      <c r="A2" s="359" t="s">
        <v>89</v>
      </c>
      <c r="B2" s="359"/>
      <c r="C2" s="359"/>
      <c r="D2" s="359"/>
      <c r="E2" s="359"/>
      <c r="F2" s="359"/>
      <c r="G2" s="359"/>
      <c r="H2" s="359"/>
      <c r="I2" s="359"/>
    </row>
    <row r="3" spans="1:9" ht="39.75" customHeight="1">
      <c r="A3" s="359" t="s">
        <v>292</v>
      </c>
      <c r="B3" s="359"/>
      <c r="C3" s="359"/>
      <c r="D3" s="359"/>
      <c r="E3" s="359"/>
      <c r="F3" s="359"/>
      <c r="G3" s="359"/>
      <c r="H3" s="359"/>
      <c r="I3" s="359"/>
    </row>
    <row r="4" spans="1:9" ht="51.75" customHeight="1">
      <c r="C4" s="359" t="s">
        <v>296</v>
      </c>
      <c r="D4" s="359"/>
      <c r="E4" s="359"/>
    </row>
    <row r="5" spans="1:9" ht="29.25" customHeight="1">
      <c r="I5" s="249" t="s">
        <v>171</v>
      </c>
    </row>
    <row r="6" spans="1:9" ht="37.5" customHeight="1">
      <c r="A6" s="364" t="s">
        <v>54</v>
      </c>
      <c r="B6" s="364"/>
      <c r="C6" s="364"/>
      <c r="D6" s="364"/>
      <c r="E6" s="364"/>
      <c r="F6" s="364"/>
      <c r="G6" s="364"/>
      <c r="H6" s="364"/>
      <c r="I6" s="364"/>
    </row>
    <row r="7" spans="1:9" ht="22.5" customHeight="1">
      <c r="A7" s="250"/>
      <c r="B7" s="251"/>
      <c r="C7" s="251"/>
      <c r="D7" s="251"/>
      <c r="E7" s="251"/>
      <c r="F7" s="251"/>
      <c r="G7" s="251"/>
      <c r="H7" s="251" t="s">
        <v>234</v>
      </c>
      <c r="I7" s="251"/>
    </row>
    <row r="8" spans="1:9" ht="55.5" customHeight="1">
      <c r="A8" s="366" t="s">
        <v>102</v>
      </c>
      <c r="B8" s="365" t="s">
        <v>7</v>
      </c>
      <c r="C8" s="365" t="s">
        <v>140</v>
      </c>
      <c r="D8" s="365"/>
      <c r="E8" s="366" t="s">
        <v>297</v>
      </c>
      <c r="F8" s="366"/>
      <c r="G8" s="366"/>
      <c r="H8" s="366"/>
      <c r="I8" s="366"/>
    </row>
    <row r="9" spans="1:9" ht="108" customHeight="1">
      <c r="A9" s="366"/>
      <c r="B9" s="365"/>
      <c r="C9" s="313" t="s">
        <v>237</v>
      </c>
      <c r="D9" s="313" t="s">
        <v>296</v>
      </c>
      <c r="E9" s="216" t="s">
        <v>96</v>
      </c>
      <c r="F9" s="216" t="s">
        <v>92</v>
      </c>
      <c r="G9" s="252" t="s">
        <v>99</v>
      </c>
      <c r="H9" s="252" t="s">
        <v>182</v>
      </c>
      <c r="I9" s="216" t="s">
        <v>98</v>
      </c>
    </row>
    <row r="10" spans="1:9" ht="42.75" customHeight="1">
      <c r="A10" s="253">
        <v>1</v>
      </c>
      <c r="B10" s="216">
        <v>2</v>
      </c>
      <c r="C10" s="253">
        <v>3</v>
      </c>
      <c r="D10" s="216">
        <v>4</v>
      </c>
      <c r="E10" s="253">
        <v>5</v>
      </c>
      <c r="F10" s="216">
        <v>6</v>
      </c>
      <c r="G10" s="253">
        <v>7</v>
      </c>
      <c r="H10" s="216">
        <v>8</v>
      </c>
      <c r="I10" s="253">
        <v>9</v>
      </c>
    </row>
    <row r="11" spans="1:9" s="254" customFormat="1" ht="39.75" customHeight="1">
      <c r="A11" s="367" t="s">
        <v>97</v>
      </c>
      <c r="B11" s="367"/>
      <c r="C11" s="367"/>
      <c r="D11" s="367"/>
      <c r="E11" s="367"/>
      <c r="F11" s="367"/>
      <c r="G11" s="367"/>
      <c r="H11" s="367"/>
      <c r="I11" s="367"/>
    </row>
    <row r="12" spans="1:9" s="254" customFormat="1" ht="54" customHeight="1">
      <c r="A12" s="255" t="s">
        <v>80</v>
      </c>
      <c r="B12" s="256">
        <v>1000</v>
      </c>
      <c r="C12" s="345">
        <v>8968</v>
      </c>
      <c r="D12" s="345">
        <v>9976</v>
      </c>
      <c r="E12" s="345">
        <v>11279</v>
      </c>
      <c r="F12" s="264">
        <v>9976</v>
      </c>
      <c r="G12" s="264">
        <f>F12-E12</f>
        <v>-1303</v>
      </c>
      <c r="H12" s="257">
        <f>(F12/E12)*100</f>
        <v>88.447557407571594</v>
      </c>
      <c r="I12" s="258"/>
    </row>
    <row r="13" spans="1:9" s="254" customFormat="1" ht="51" customHeight="1">
      <c r="A13" s="255" t="s">
        <v>76</v>
      </c>
      <c r="B13" s="256">
        <v>1010</v>
      </c>
      <c r="C13" s="264">
        <f>SUM(C14:C21)</f>
        <v>-10413</v>
      </c>
      <c r="D13" s="264">
        <f>SUM(D14:D21)</f>
        <v>-9181</v>
      </c>
      <c r="E13" s="264">
        <f>SUM(E14:E21)</f>
        <v>-9818</v>
      </c>
      <c r="F13" s="264">
        <f>SUM(F14:F21)</f>
        <v>-9181</v>
      </c>
      <c r="G13" s="264">
        <f>F13-E13</f>
        <v>637</v>
      </c>
      <c r="H13" s="257">
        <f t="shared" ref="H13:H74" si="0">(F13/E13)*100</f>
        <v>93.51191688734977</v>
      </c>
      <c r="I13" s="258"/>
    </row>
    <row r="14" spans="1:9" s="254" customFormat="1" ht="45" customHeight="1">
      <c r="A14" s="259" t="s">
        <v>155</v>
      </c>
      <c r="B14" s="260">
        <v>1011</v>
      </c>
      <c r="C14" s="218">
        <v>-1508</v>
      </c>
      <c r="D14" s="218">
        <v>-1289</v>
      </c>
      <c r="E14" s="218">
        <v>-1680</v>
      </c>
      <c r="F14" s="218">
        <v>-1289</v>
      </c>
      <c r="G14" s="218">
        <f t="shared" ref="G14:G62" si="1">F14-E14</f>
        <v>391</v>
      </c>
      <c r="H14" s="261">
        <f t="shared" si="0"/>
        <v>76.726190476190482</v>
      </c>
      <c r="I14" s="262"/>
    </row>
    <row r="15" spans="1:9" s="254" customFormat="1" ht="36" customHeight="1">
      <c r="A15" s="259" t="s">
        <v>156</v>
      </c>
      <c r="B15" s="260">
        <v>1012</v>
      </c>
      <c r="C15" s="218">
        <v>-635</v>
      </c>
      <c r="D15" s="218">
        <v>-736</v>
      </c>
      <c r="E15" s="218">
        <v>-700</v>
      </c>
      <c r="F15" s="218">
        <v>-736</v>
      </c>
      <c r="G15" s="218">
        <f t="shared" si="1"/>
        <v>-36</v>
      </c>
      <c r="H15" s="261">
        <f t="shared" si="0"/>
        <v>105.14285714285714</v>
      </c>
      <c r="I15" s="262"/>
    </row>
    <row r="16" spans="1:9" s="254" customFormat="1" ht="39" customHeight="1">
      <c r="A16" s="259" t="s">
        <v>157</v>
      </c>
      <c r="B16" s="260">
        <v>1013</v>
      </c>
      <c r="C16" s="218">
        <v>-261</v>
      </c>
      <c r="D16" s="218">
        <v>-716</v>
      </c>
      <c r="E16" s="218">
        <v>-270</v>
      </c>
      <c r="F16" s="218">
        <v>-716</v>
      </c>
      <c r="G16" s="218">
        <f t="shared" si="1"/>
        <v>-446</v>
      </c>
      <c r="H16" s="261">
        <f t="shared" si="0"/>
        <v>265.18518518518522</v>
      </c>
      <c r="I16" s="262"/>
    </row>
    <row r="17" spans="1:9" s="254" customFormat="1" ht="39" customHeight="1">
      <c r="A17" s="259" t="s">
        <v>4</v>
      </c>
      <c r="B17" s="260">
        <v>1014</v>
      </c>
      <c r="C17" s="218">
        <v>-5660</v>
      </c>
      <c r="D17" s="218">
        <v>-4519</v>
      </c>
      <c r="E17" s="218">
        <v>-5040</v>
      </c>
      <c r="F17" s="218">
        <v>-4519</v>
      </c>
      <c r="G17" s="218">
        <f t="shared" si="1"/>
        <v>521</v>
      </c>
      <c r="H17" s="261">
        <f t="shared" si="0"/>
        <v>89.662698412698418</v>
      </c>
      <c r="I17" s="262"/>
    </row>
    <row r="18" spans="1:9" s="254" customFormat="1" ht="37.5" customHeight="1">
      <c r="A18" s="259" t="s">
        <v>5</v>
      </c>
      <c r="B18" s="260">
        <v>1015</v>
      </c>
      <c r="C18" s="218">
        <v>-1178</v>
      </c>
      <c r="D18" s="218">
        <v>-914</v>
      </c>
      <c r="E18" s="218">
        <v>-1048</v>
      </c>
      <c r="F18" s="218">
        <v>-914</v>
      </c>
      <c r="G18" s="218">
        <f t="shared" si="1"/>
        <v>134</v>
      </c>
      <c r="H18" s="261">
        <f t="shared" si="0"/>
        <v>87.213740458015266</v>
      </c>
      <c r="I18" s="262"/>
    </row>
    <row r="19" spans="1:9" s="263" customFormat="1" ht="71.25" customHeight="1">
      <c r="A19" s="259" t="s">
        <v>158</v>
      </c>
      <c r="B19" s="217">
        <v>1016</v>
      </c>
      <c r="C19" s="218">
        <v>-60</v>
      </c>
      <c r="D19" s="218">
        <v>-130</v>
      </c>
      <c r="E19" s="218">
        <v>-110</v>
      </c>
      <c r="F19" s="218">
        <v>-130</v>
      </c>
      <c r="G19" s="218">
        <f t="shared" si="1"/>
        <v>-20</v>
      </c>
      <c r="H19" s="261">
        <f t="shared" si="0"/>
        <v>118.18181818181819</v>
      </c>
      <c r="I19" s="259"/>
    </row>
    <row r="20" spans="1:9" s="263" customFormat="1" ht="36.75" customHeight="1">
      <c r="A20" s="259" t="s">
        <v>159</v>
      </c>
      <c r="B20" s="217">
        <v>1017</v>
      </c>
      <c r="C20" s="218">
        <v>-725</v>
      </c>
      <c r="D20" s="218">
        <v>-465</v>
      </c>
      <c r="E20" s="274">
        <v>-620</v>
      </c>
      <c r="F20" s="218">
        <v>-465</v>
      </c>
      <c r="G20" s="218">
        <f t="shared" si="1"/>
        <v>155</v>
      </c>
      <c r="H20" s="261">
        <f t="shared" si="0"/>
        <v>75</v>
      </c>
      <c r="I20" s="259"/>
    </row>
    <row r="21" spans="1:9" s="254" customFormat="1" ht="40.5" customHeight="1">
      <c r="A21" s="259" t="s">
        <v>160</v>
      </c>
      <c r="B21" s="260">
        <v>1018</v>
      </c>
      <c r="C21" s="218">
        <v>-386</v>
      </c>
      <c r="D21" s="218">
        <v>-412</v>
      </c>
      <c r="E21" s="274">
        <v>-350</v>
      </c>
      <c r="F21" s="218">
        <v>-412</v>
      </c>
      <c r="G21" s="218">
        <f t="shared" si="1"/>
        <v>-62</v>
      </c>
      <c r="H21" s="261">
        <f t="shared" si="0"/>
        <v>117.71428571428571</v>
      </c>
      <c r="I21" s="262"/>
    </row>
    <row r="22" spans="1:9" s="254" customFormat="1" ht="31.5" customHeight="1">
      <c r="A22" s="255" t="s">
        <v>10</v>
      </c>
      <c r="B22" s="256">
        <v>1020</v>
      </c>
      <c r="C22" s="264">
        <f>SUM(C12,C13)</f>
        <v>-1445</v>
      </c>
      <c r="D22" s="264">
        <f>SUM(D12,D13)</f>
        <v>795</v>
      </c>
      <c r="E22" s="264">
        <f>SUM(E12,E13)</f>
        <v>1461</v>
      </c>
      <c r="F22" s="264">
        <f>SUM(F12,F13)</f>
        <v>795</v>
      </c>
      <c r="G22" s="264">
        <f t="shared" si="1"/>
        <v>-666</v>
      </c>
      <c r="H22" s="257">
        <f t="shared" si="0"/>
        <v>54.414784394250518</v>
      </c>
      <c r="I22" s="258"/>
    </row>
    <row r="23" spans="1:9" s="254" customFormat="1" ht="37.5" customHeight="1">
      <c r="A23" s="255" t="s">
        <v>86</v>
      </c>
      <c r="B23" s="256">
        <v>1030</v>
      </c>
      <c r="C23" s="264">
        <f>SUM(C24:C41,C43)</f>
        <v>-1160</v>
      </c>
      <c r="D23" s="345">
        <f>SUM(D24:D41,D43)</f>
        <v>-1033</v>
      </c>
      <c r="E23" s="264">
        <f>SUM(E24:E41,E43)</f>
        <v>-1451</v>
      </c>
      <c r="F23" s="264">
        <f>SUM(F24:F41,F43)</f>
        <v>-1033</v>
      </c>
      <c r="G23" s="264">
        <f t="shared" si="1"/>
        <v>418</v>
      </c>
      <c r="H23" s="257">
        <f t="shared" si="0"/>
        <v>71.19228118538939</v>
      </c>
      <c r="I23" s="258"/>
    </row>
    <row r="24" spans="1:9" s="254" customFormat="1" ht="48" customHeight="1">
      <c r="A24" s="259" t="s">
        <v>58</v>
      </c>
      <c r="B24" s="260">
        <v>1031</v>
      </c>
      <c r="C24" s="218" t="s">
        <v>120</v>
      </c>
      <c r="D24" s="218" t="s">
        <v>120</v>
      </c>
      <c r="E24" s="218" t="s">
        <v>120</v>
      </c>
      <c r="F24" s="218" t="s">
        <v>120</v>
      </c>
      <c r="G24" s="350" t="e">
        <f t="shared" si="1"/>
        <v>#VALUE!</v>
      </c>
      <c r="H24" s="351" t="e">
        <f t="shared" si="0"/>
        <v>#VALUE!</v>
      </c>
      <c r="I24" s="262"/>
    </row>
    <row r="25" spans="1:9" s="254" customFormat="1" ht="43.5" customHeight="1">
      <c r="A25" s="259" t="s">
        <v>81</v>
      </c>
      <c r="B25" s="260">
        <v>1032</v>
      </c>
      <c r="C25" s="218">
        <v>-15</v>
      </c>
      <c r="D25" s="218">
        <v>-15</v>
      </c>
      <c r="E25" s="218">
        <v>-15</v>
      </c>
      <c r="F25" s="218">
        <v>-15</v>
      </c>
      <c r="G25" s="218">
        <f t="shared" si="1"/>
        <v>0</v>
      </c>
      <c r="H25" s="261">
        <f t="shared" si="0"/>
        <v>100</v>
      </c>
      <c r="I25" s="262"/>
    </row>
    <row r="26" spans="1:9" s="254" customFormat="1" ht="43.5" customHeight="1">
      <c r="A26" s="259" t="s">
        <v>9</v>
      </c>
      <c r="B26" s="260">
        <v>1033</v>
      </c>
      <c r="C26" s="218" t="s">
        <v>120</v>
      </c>
      <c r="D26" s="218" t="s">
        <v>120</v>
      </c>
      <c r="E26" s="218" t="s">
        <v>120</v>
      </c>
      <c r="F26" s="218" t="s">
        <v>120</v>
      </c>
      <c r="G26" s="350" t="e">
        <f t="shared" si="1"/>
        <v>#VALUE!</v>
      </c>
      <c r="H26" s="351" t="e">
        <f t="shared" si="0"/>
        <v>#VALUE!</v>
      </c>
      <c r="I26" s="262"/>
    </row>
    <row r="27" spans="1:9" s="254" customFormat="1" ht="48" customHeight="1">
      <c r="A27" s="259" t="s">
        <v>17</v>
      </c>
      <c r="B27" s="260">
        <v>1034</v>
      </c>
      <c r="C27" s="218" t="s">
        <v>120</v>
      </c>
      <c r="D27" s="218" t="s">
        <v>120</v>
      </c>
      <c r="E27" s="218" t="s">
        <v>120</v>
      </c>
      <c r="F27" s="218" t="s">
        <v>120</v>
      </c>
      <c r="G27" s="350" t="e">
        <f t="shared" si="1"/>
        <v>#VALUE!</v>
      </c>
      <c r="H27" s="351" t="e">
        <f t="shared" si="0"/>
        <v>#VALUE!</v>
      </c>
      <c r="I27" s="262"/>
    </row>
    <row r="28" spans="1:9" s="254" customFormat="1" ht="45" customHeight="1">
      <c r="A28" s="259" t="s">
        <v>18</v>
      </c>
      <c r="B28" s="260">
        <v>1035</v>
      </c>
      <c r="C28" s="218">
        <v>-16</v>
      </c>
      <c r="D28" s="218">
        <v>-20</v>
      </c>
      <c r="E28" s="218">
        <v>-15</v>
      </c>
      <c r="F28" s="218">
        <v>-20</v>
      </c>
      <c r="G28" s="218">
        <f t="shared" si="1"/>
        <v>-5</v>
      </c>
      <c r="H28" s="261">
        <f t="shared" si="0"/>
        <v>133.33333333333331</v>
      </c>
      <c r="I28" s="262"/>
    </row>
    <row r="29" spans="1:9" s="254" customFormat="1" ht="36" customHeight="1">
      <c r="A29" s="259" t="s">
        <v>19</v>
      </c>
      <c r="B29" s="260">
        <v>1036</v>
      </c>
      <c r="C29" s="218">
        <v>-783</v>
      </c>
      <c r="D29" s="274">
        <v>-673</v>
      </c>
      <c r="E29" s="218">
        <v>-1005</v>
      </c>
      <c r="F29" s="218">
        <v>-673</v>
      </c>
      <c r="G29" s="218">
        <f t="shared" si="1"/>
        <v>332</v>
      </c>
      <c r="H29" s="261">
        <f t="shared" si="0"/>
        <v>66.96517412935323</v>
      </c>
      <c r="I29" s="262"/>
    </row>
    <row r="30" spans="1:9" s="254" customFormat="1" ht="46.5" customHeight="1">
      <c r="A30" s="259" t="s">
        <v>20</v>
      </c>
      <c r="B30" s="260">
        <v>1037</v>
      </c>
      <c r="C30" s="218">
        <v>-157</v>
      </c>
      <c r="D30" s="274">
        <v>-138</v>
      </c>
      <c r="E30" s="218">
        <v>-201</v>
      </c>
      <c r="F30" s="218">
        <v>-138</v>
      </c>
      <c r="G30" s="218">
        <f t="shared" si="1"/>
        <v>63</v>
      </c>
      <c r="H30" s="261">
        <f t="shared" si="0"/>
        <v>68.656716417910445</v>
      </c>
      <c r="I30" s="262"/>
    </row>
    <row r="31" spans="1:9" s="254" customFormat="1" ht="54.75" customHeight="1">
      <c r="A31" s="259" t="s">
        <v>21</v>
      </c>
      <c r="B31" s="260">
        <v>1038</v>
      </c>
      <c r="C31" s="218">
        <v>-27</v>
      </c>
      <c r="D31" s="218">
        <v>-23</v>
      </c>
      <c r="E31" s="218">
        <v>-30</v>
      </c>
      <c r="F31" s="218">
        <v>-23</v>
      </c>
      <c r="G31" s="218">
        <f t="shared" si="1"/>
        <v>7</v>
      </c>
      <c r="H31" s="261">
        <f t="shared" si="0"/>
        <v>76.666666666666671</v>
      </c>
      <c r="I31" s="262"/>
    </row>
    <row r="32" spans="1:9" s="263" customFormat="1" ht="54" customHeight="1">
      <c r="A32" s="259" t="s">
        <v>22</v>
      </c>
      <c r="B32" s="260">
        <v>1039</v>
      </c>
      <c r="C32" s="218" t="s">
        <v>120</v>
      </c>
      <c r="D32" s="218" t="s">
        <v>120</v>
      </c>
      <c r="E32" s="218" t="s">
        <v>120</v>
      </c>
      <c r="F32" s="218" t="s">
        <v>120</v>
      </c>
      <c r="G32" s="350" t="e">
        <f t="shared" si="1"/>
        <v>#VALUE!</v>
      </c>
      <c r="H32" s="351" t="e">
        <f t="shared" si="0"/>
        <v>#VALUE!</v>
      </c>
      <c r="I32" s="262"/>
    </row>
    <row r="33" spans="1:9" s="254" customFormat="1" ht="37.5" customHeight="1">
      <c r="A33" s="259" t="s">
        <v>23</v>
      </c>
      <c r="B33" s="260">
        <v>1040</v>
      </c>
      <c r="C33" s="218" t="s">
        <v>120</v>
      </c>
      <c r="D33" s="218" t="s">
        <v>120</v>
      </c>
      <c r="E33" s="218" t="s">
        <v>120</v>
      </c>
      <c r="F33" s="218" t="s">
        <v>120</v>
      </c>
      <c r="G33" s="350" t="e">
        <f t="shared" si="1"/>
        <v>#VALUE!</v>
      </c>
      <c r="H33" s="351" t="e">
        <f t="shared" si="0"/>
        <v>#VALUE!</v>
      </c>
      <c r="I33" s="262"/>
    </row>
    <row r="34" spans="1:9" s="254" customFormat="1" ht="36" customHeight="1">
      <c r="A34" s="259" t="s">
        <v>24</v>
      </c>
      <c r="B34" s="260">
        <v>1041</v>
      </c>
      <c r="C34" s="218">
        <v>-1</v>
      </c>
      <c r="D34" s="218" t="s">
        <v>120</v>
      </c>
      <c r="E34" s="218" t="s">
        <v>120</v>
      </c>
      <c r="F34" s="218" t="s">
        <v>120</v>
      </c>
      <c r="G34" s="350" t="e">
        <f t="shared" si="1"/>
        <v>#VALUE!</v>
      </c>
      <c r="H34" s="351" t="e">
        <f t="shared" si="0"/>
        <v>#VALUE!</v>
      </c>
      <c r="I34" s="262"/>
    </row>
    <row r="35" spans="1:9" s="254" customFormat="1" ht="36" customHeight="1">
      <c r="A35" s="259" t="s">
        <v>25</v>
      </c>
      <c r="B35" s="260">
        <v>1042</v>
      </c>
      <c r="C35" s="218">
        <v>-15</v>
      </c>
      <c r="D35" s="218">
        <v>-7</v>
      </c>
      <c r="E35" s="218">
        <v>-15</v>
      </c>
      <c r="F35" s="218">
        <v>-7</v>
      </c>
      <c r="G35" s="218">
        <f t="shared" si="1"/>
        <v>8</v>
      </c>
      <c r="H35" s="261">
        <f t="shared" si="0"/>
        <v>46.666666666666664</v>
      </c>
      <c r="I35" s="262"/>
    </row>
    <row r="36" spans="1:9" s="254" customFormat="1" ht="36" customHeight="1">
      <c r="A36" s="259" t="s">
        <v>40</v>
      </c>
      <c r="B36" s="260">
        <v>1043</v>
      </c>
      <c r="C36" s="218">
        <v>-17</v>
      </c>
      <c r="D36" s="218">
        <v>-1</v>
      </c>
      <c r="E36" s="218">
        <v>-25</v>
      </c>
      <c r="F36" s="218">
        <v>-1</v>
      </c>
      <c r="G36" s="218">
        <f t="shared" si="1"/>
        <v>24</v>
      </c>
      <c r="H36" s="261">
        <f t="shared" si="0"/>
        <v>4</v>
      </c>
      <c r="I36" s="262"/>
    </row>
    <row r="37" spans="1:9" s="254" customFormat="1" ht="36" customHeight="1">
      <c r="A37" s="259" t="s">
        <v>26</v>
      </c>
      <c r="B37" s="260">
        <v>1044</v>
      </c>
      <c r="C37" s="218" t="s">
        <v>120</v>
      </c>
      <c r="D37" s="218" t="s">
        <v>120</v>
      </c>
      <c r="E37" s="218" t="s">
        <v>120</v>
      </c>
      <c r="F37" s="218" t="s">
        <v>120</v>
      </c>
      <c r="G37" s="350" t="e">
        <f t="shared" si="1"/>
        <v>#VALUE!</v>
      </c>
      <c r="H37" s="351" t="e">
        <f t="shared" si="0"/>
        <v>#VALUE!</v>
      </c>
      <c r="I37" s="262"/>
    </row>
    <row r="38" spans="1:9" s="254" customFormat="1" ht="36" customHeight="1">
      <c r="A38" s="259" t="s">
        <v>27</v>
      </c>
      <c r="B38" s="260">
        <v>1045</v>
      </c>
      <c r="C38" s="218" t="s">
        <v>120</v>
      </c>
      <c r="D38" s="218" t="s">
        <v>120</v>
      </c>
      <c r="E38" s="218" t="s">
        <v>120</v>
      </c>
      <c r="F38" s="218" t="s">
        <v>120</v>
      </c>
      <c r="G38" s="350" t="e">
        <f t="shared" si="1"/>
        <v>#VALUE!</v>
      </c>
      <c r="H38" s="351" t="e">
        <f t="shared" si="0"/>
        <v>#VALUE!</v>
      </c>
      <c r="I38" s="262"/>
    </row>
    <row r="39" spans="1:9" s="254" customFormat="1" ht="48" customHeight="1">
      <c r="A39" s="259" t="s">
        <v>28</v>
      </c>
      <c r="B39" s="260">
        <v>1046</v>
      </c>
      <c r="C39" s="218" t="s">
        <v>120</v>
      </c>
      <c r="D39" s="218" t="s">
        <v>120</v>
      </c>
      <c r="E39" s="218" t="s">
        <v>120</v>
      </c>
      <c r="F39" s="218" t="s">
        <v>120</v>
      </c>
      <c r="G39" s="350" t="e">
        <f t="shared" si="1"/>
        <v>#VALUE!</v>
      </c>
      <c r="H39" s="351" t="e">
        <f t="shared" si="0"/>
        <v>#VALUE!</v>
      </c>
      <c r="I39" s="262"/>
    </row>
    <row r="40" spans="1:9" s="254" customFormat="1" ht="40.5" customHeight="1">
      <c r="A40" s="259" t="s">
        <v>29</v>
      </c>
      <c r="B40" s="260">
        <v>1047</v>
      </c>
      <c r="C40" s="218" t="s">
        <v>120</v>
      </c>
      <c r="D40" s="218" t="s">
        <v>120</v>
      </c>
      <c r="E40" s="218">
        <v>-15</v>
      </c>
      <c r="F40" s="218" t="s">
        <v>120</v>
      </c>
      <c r="G40" s="350" t="e">
        <f t="shared" si="1"/>
        <v>#VALUE!</v>
      </c>
      <c r="H40" s="351" t="e">
        <f t="shared" si="0"/>
        <v>#VALUE!</v>
      </c>
      <c r="I40" s="262"/>
    </row>
    <row r="41" spans="1:9" s="263" customFormat="1" ht="65.25" customHeight="1">
      <c r="A41" s="259" t="s">
        <v>44</v>
      </c>
      <c r="B41" s="260">
        <v>1048</v>
      </c>
      <c r="C41" s="218">
        <v>-2</v>
      </c>
      <c r="D41" s="218">
        <v>-2</v>
      </c>
      <c r="E41" s="218">
        <v>-5</v>
      </c>
      <c r="F41" s="218">
        <v>-2</v>
      </c>
      <c r="G41" s="218">
        <f t="shared" si="1"/>
        <v>3</v>
      </c>
      <c r="H41" s="261">
        <f t="shared" si="0"/>
        <v>40</v>
      </c>
      <c r="I41" s="262"/>
    </row>
    <row r="42" spans="1:9" s="254" customFormat="1" ht="36" customHeight="1">
      <c r="A42" s="259" t="s">
        <v>30</v>
      </c>
      <c r="B42" s="260" t="s">
        <v>180</v>
      </c>
      <c r="C42" s="218" t="s">
        <v>120</v>
      </c>
      <c r="D42" s="218" t="s">
        <v>120</v>
      </c>
      <c r="E42" s="218" t="s">
        <v>120</v>
      </c>
      <c r="F42" s="218" t="s">
        <v>120</v>
      </c>
      <c r="G42" s="350" t="e">
        <f t="shared" si="1"/>
        <v>#VALUE!</v>
      </c>
      <c r="H42" s="351" t="e">
        <f t="shared" si="0"/>
        <v>#VALUE!</v>
      </c>
      <c r="I42" s="262"/>
    </row>
    <row r="43" spans="1:9" s="254" customFormat="1" ht="36" customHeight="1">
      <c r="A43" s="259" t="s">
        <v>60</v>
      </c>
      <c r="B43" s="260">
        <v>1049</v>
      </c>
      <c r="C43" s="218">
        <v>-127</v>
      </c>
      <c r="D43" s="218">
        <v>-154</v>
      </c>
      <c r="E43" s="218">
        <v>-125</v>
      </c>
      <c r="F43" s="218">
        <v>-154</v>
      </c>
      <c r="G43" s="218">
        <f t="shared" si="1"/>
        <v>-29</v>
      </c>
      <c r="H43" s="261">
        <f t="shared" si="0"/>
        <v>123.2</v>
      </c>
      <c r="I43" s="262"/>
    </row>
    <row r="44" spans="1:9" s="254" customFormat="1" ht="36.75" customHeight="1">
      <c r="A44" s="255" t="s">
        <v>87</v>
      </c>
      <c r="B44" s="215">
        <v>1060</v>
      </c>
      <c r="C44" s="264">
        <f>SUM(C45:C51)</f>
        <v>-37</v>
      </c>
      <c r="D44" s="345">
        <f>SUM(D45:D51)</f>
        <v>-5</v>
      </c>
      <c r="E44" s="264">
        <f>SUM(E45:E51)</f>
        <v>-20</v>
      </c>
      <c r="F44" s="264">
        <f>SUM(F45:F51)</f>
        <v>-5</v>
      </c>
      <c r="G44" s="264">
        <f t="shared" si="1"/>
        <v>15</v>
      </c>
      <c r="H44" s="264">
        <f t="shared" si="0"/>
        <v>25</v>
      </c>
      <c r="I44" s="215"/>
    </row>
    <row r="45" spans="1:9" s="254" customFormat="1" ht="36" customHeight="1">
      <c r="A45" s="259" t="s">
        <v>77</v>
      </c>
      <c r="B45" s="260">
        <v>1061</v>
      </c>
      <c r="C45" s="218" t="s">
        <v>120</v>
      </c>
      <c r="D45" s="218" t="s">
        <v>120</v>
      </c>
      <c r="E45" s="218" t="s">
        <v>120</v>
      </c>
      <c r="F45" s="218" t="s">
        <v>120</v>
      </c>
      <c r="G45" s="350" t="e">
        <f t="shared" si="1"/>
        <v>#VALUE!</v>
      </c>
      <c r="H45" s="351" t="e">
        <f t="shared" si="0"/>
        <v>#VALUE!</v>
      </c>
      <c r="I45" s="262"/>
    </row>
    <row r="46" spans="1:9" s="254" customFormat="1" ht="36" customHeight="1">
      <c r="A46" s="259" t="s">
        <v>78</v>
      </c>
      <c r="B46" s="260">
        <v>1062</v>
      </c>
      <c r="C46" s="218" t="s">
        <v>120</v>
      </c>
      <c r="D46" s="218" t="s">
        <v>120</v>
      </c>
      <c r="E46" s="218" t="s">
        <v>120</v>
      </c>
      <c r="F46" s="218" t="s">
        <v>120</v>
      </c>
      <c r="G46" s="350" t="e">
        <f t="shared" si="1"/>
        <v>#VALUE!</v>
      </c>
      <c r="H46" s="351" t="e">
        <f t="shared" si="0"/>
        <v>#VALUE!</v>
      </c>
      <c r="I46" s="262"/>
    </row>
    <row r="47" spans="1:9" s="254" customFormat="1" ht="36" customHeight="1">
      <c r="A47" s="259" t="s">
        <v>19</v>
      </c>
      <c r="B47" s="260">
        <v>1063</v>
      </c>
      <c r="C47" s="218" t="s">
        <v>120</v>
      </c>
      <c r="D47" s="218" t="s">
        <v>120</v>
      </c>
      <c r="E47" s="218" t="s">
        <v>120</v>
      </c>
      <c r="F47" s="218" t="s">
        <v>120</v>
      </c>
      <c r="G47" s="350" t="e">
        <f t="shared" si="1"/>
        <v>#VALUE!</v>
      </c>
      <c r="H47" s="351" t="e">
        <f t="shared" si="0"/>
        <v>#VALUE!</v>
      </c>
      <c r="I47" s="262"/>
    </row>
    <row r="48" spans="1:9" s="254" customFormat="1" ht="36" customHeight="1">
      <c r="A48" s="259" t="s">
        <v>20</v>
      </c>
      <c r="B48" s="260">
        <v>1064</v>
      </c>
      <c r="C48" s="218" t="s">
        <v>120</v>
      </c>
      <c r="D48" s="218" t="s">
        <v>120</v>
      </c>
      <c r="E48" s="218" t="s">
        <v>120</v>
      </c>
      <c r="F48" s="218" t="s">
        <v>120</v>
      </c>
      <c r="G48" s="350" t="e">
        <f t="shared" si="1"/>
        <v>#VALUE!</v>
      </c>
      <c r="H48" s="351" t="e">
        <f t="shared" si="0"/>
        <v>#VALUE!</v>
      </c>
      <c r="I48" s="262"/>
    </row>
    <row r="49" spans="1:9" s="254" customFormat="1" ht="36" customHeight="1">
      <c r="A49" s="259" t="s">
        <v>39</v>
      </c>
      <c r="B49" s="260">
        <v>1065</v>
      </c>
      <c r="C49" s="218" t="s">
        <v>120</v>
      </c>
      <c r="D49" s="218" t="s">
        <v>120</v>
      </c>
      <c r="E49" s="218" t="s">
        <v>120</v>
      </c>
      <c r="F49" s="218" t="s">
        <v>120</v>
      </c>
      <c r="G49" s="350" t="e">
        <f t="shared" si="1"/>
        <v>#VALUE!</v>
      </c>
      <c r="H49" s="351" t="e">
        <f t="shared" si="0"/>
        <v>#VALUE!</v>
      </c>
      <c r="I49" s="262"/>
    </row>
    <row r="50" spans="1:9" s="254" customFormat="1" ht="36" customHeight="1">
      <c r="A50" s="259" t="s">
        <v>47</v>
      </c>
      <c r="B50" s="260">
        <v>1066</v>
      </c>
      <c r="C50" s="218">
        <v>-11</v>
      </c>
      <c r="D50" s="218" t="s">
        <v>120</v>
      </c>
      <c r="E50" s="218">
        <v>-10</v>
      </c>
      <c r="F50" s="218" t="s">
        <v>120</v>
      </c>
      <c r="G50" s="350" t="e">
        <f t="shared" si="1"/>
        <v>#VALUE!</v>
      </c>
      <c r="H50" s="351" t="e">
        <f t="shared" si="0"/>
        <v>#VALUE!</v>
      </c>
      <c r="I50" s="262"/>
    </row>
    <row r="51" spans="1:9" s="254" customFormat="1" ht="36" customHeight="1">
      <c r="A51" s="259" t="s">
        <v>66</v>
      </c>
      <c r="B51" s="260">
        <v>1067</v>
      </c>
      <c r="C51" s="218">
        <v>-26</v>
      </c>
      <c r="D51" s="218">
        <v>-5</v>
      </c>
      <c r="E51" s="218">
        <v>-10</v>
      </c>
      <c r="F51" s="218">
        <v>-5</v>
      </c>
      <c r="G51" s="218">
        <f t="shared" si="1"/>
        <v>5</v>
      </c>
      <c r="H51" s="261">
        <f t="shared" si="0"/>
        <v>50</v>
      </c>
      <c r="I51" s="262"/>
    </row>
    <row r="52" spans="1:9" s="254" customFormat="1" ht="44.25" customHeight="1">
      <c r="A52" s="219" t="s">
        <v>126</v>
      </c>
      <c r="B52" s="215">
        <v>1070</v>
      </c>
      <c r="C52" s="264">
        <f>SUM(C53:C55)</f>
        <v>188</v>
      </c>
      <c r="D52" s="264">
        <f>SUM(D53:D55)</f>
        <v>813</v>
      </c>
      <c r="E52" s="264">
        <f>SUM(E53:E55)</f>
        <v>210</v>
      </c>
      <c r="F52" s="264">
        <f>SUM(F53:F55)</f>
        <v>813</v>
      </c>
      <c r="G52" s="264">
        <f>F52-E52</f>
        <v>603</v>
      </c>
      <c r="H52" s="264">
        <f t="shared" si="0"/>
        <v>387.14285714285717</v>
      </c>
      <c r="I52" s="219"/>
    </row>
    <row r="53" spans="1:9" s="254" customFormat="1" ht="36" customHeight="1">
      <c r="A53" s="259" t="s">
        <v>84</v>
      </c>
      <c r="B53" s="260">
        <v>1071</v>
      </c>
      <c r="C53" s="218">
        <v>0</v>
      </c>
      <c r="D53" s="218">
        <v>0</v>
      </c>
      <c r="E53" s="218">
        <v>0</v>
      </c>
      <c r="F53" s="218">
        <v>0</v>
      </c>
      <c r="G53" s="218">
        <f t="shared" si="1"/>
        <v>0</v>
      </c>
      <c r="H53" s="351" t="e">
        <f t="shared" si="0"/>
        <v>#DIV/0!</v>
      </c>
      <c r="I53" s="262"/>
    </row>
    <row r="54" spans="1:9" s="254" customFormat="1" ht="36" customHeight="1">
      <c r="A54" s="259" t="s">
        <v>134</v>
      </c>
      <c r="B54" s="260">
        <v>1072</v>
      </c>
      <c r="C54" s="218">
        <v>0</v>
      </c>
      <c r="D54" s="218">
        <v>0</v>
      </c>
      <c r="E54" s="218">
        <v>0</v>
      </c>
      <c r="F54" s="218">
        <v>0</v>
      </c>
      <c r="G54" s="218">
        <f t="shared" si="1"/>
        <v>0</v>
      </c>
      <c r="H54" s="351" t="e">
        <f t="shared" si="0"/>
        <v>#DIV/0!</v>
      </c>
      <c r="I54" s="262"/>
    </row>
    <row r="55" spans="1:9" s="254" customFormat="1" ht="36" customHeight="1">
      <c r="A55" s="259" t="s">
        <v>127</v>
      </c>
      <c r="B55" s="260">
        <v>1073</v>
      </c>
      <c r="C55" s="218">
        <v>188</v>
      </c>
      <c r="D55" s="218">
        <v>813</v>
      </c>
      <c r="E55" s="218">
        <v>210</v>
      </c>
      <c r="F55" s="218">
        <v>813</v>
      </c>
      <c r="G55" s="218">
        <f t="shared" si="1"/>
        <v>603</v>
      </c>
      <c r="H55" s="261">
        <f t="shared" si="0"/>
        <v>387.14285714285717</v>
      </c>
      <c r="I55" s="262"/>
    </row>
    <row r="56" spans="1:9" s="254" customFormat="1" ht="44.25" customHeight="1">
      <c r="A56" s="219" t="s">
        <v>48</v>
      </c>
      <c r="B56" s="215">
        <v>1080</v>
      </c>
      <c r="C56" s="264">
        <f>SUM(C57:C62)</f>
        <v>-290</v>
      </c>
      <c r="D56" s="264">
        <f>SUM(D57:D62)</f>
        <v>-382</v>
      </c>
      <c r="E56" s="264">
        <f>SUM(E57:E62)</f>
        <v>-250</v>
      </c>
      <c r="F56" s="264">
        <f>SUM(F57:F62)</f>
        <v>-382</v>
      </c>
      <c r="G56" s="264">
        <f t="shared" si="1"/>
        <v>-132</v>
      </c>
      <c r="H56" s="264">
        <f t="shared" si="0"/>
        <v>152.80000000000001</v>
      </c>
      <c r="I56" s="219"/>
    </row>
    <row r="57" spans="1:9" s="254" customFormat="1" ht="36" customHeight="1">
      <c r="A57" s="259" t="s">
        <v>84</v>
      </c>
      <c r="B57" s="260">
        <v>1081</v>
      </c>
      <c r="C57" s="218">
        <v>0</v>
      </c>
      <c r="D57" s="218">
        <v>0</v>
      </c>
      <c r="E57" s="218">
        <v>0</v>
      </c>
      <c r="F57" s="218">
        <v>0</v>
      </c>
      <c r="G57" s="218">
        <f t="shared" si="1"/>
        <v>0</v>
      </c>
      <c r="H57" s="351" t="e">
        <f t="shared" si="0"/>
        <v>#DIV/0!</v>
      </c>
      <c r="I57" s="262"/>
    </row>
    <row r="58" spans="1:9" s="254" customFormat="1" ht="36" customHeight="1">
      <c r="A58" s="259" t="s">
        <v>153</v>
      </c>
      <c r="B58" s="260">
        <v>1082</v>
      </c>
      <c r="C58" s="218">
        <v>0</v>
      </c>
      <c r="D58" s="218">
        <v>0</v>
      </c>
      <c r="E58" s="218">
        <v>0</v>
      </c>
      <c r="F58" s="218">
        <v>0</v>
      </c>
      <c r="G58" s="218">
        <f t="shared" si="1"/>
        <v>0</v>
      </c>
      <c r="H58" s="351" t="e">
        <f t="shared" si="0"/>
        <v>#DIV/0!</v>
      </c>
      <c r="I58" s="262"/>
    </row>
    <row r="59" spans="1:9" s="254" customFormat="1" ht="36" customHeight="1">
      <c r="A59" s="259" t="s">
        <v>43</v>
      </c>
      <c r="B59" s="260">
        <v>1083</v>
      </c>
      <c r="C59" s="218" t="s">
        <v>120</v>
      </c>
      <c r="D59" s="218" t="s">
        <v>120</v>
      </c>
      <c r="E59" s="218" t="s">
        <v>120</v>
      </c>
      <c r="F59" s="218" t="s">
        <v>120</v>
      </c>
      <c r="G59" s="350" t="e">
        <f t="shared" si="1"/>
        <v>#VALUE!</v>
      </c>
      <c r="H59" s="351" t="e">
        <f t="shared" si="0"/>
        <v>#VALUE!</v>
      </c>
      <c r="I59" s="262"/>
    </row>
    <row r="60" spans="1:9" s="254" customFormat="1" ht="36" customHeight="1">
      <c r="A60" s="259" t="s">
        <v>31</v>
      </c>
      <c r="B60" s="260">
        <v>1084</v>
      </c>
      <c r="C60" s="218" t="s">
        <v>120</v>
      </c>
      <c r="D60" s="218" t="s">
        <v>120</v>
      </c>
      <c r="E60" s="218" t="s">
        <v>120</v>
      </c>
      <c r="F60" s="218" t="s">
        <v>120</v>
      </c>
      <c r="G60" s="350" t="e">
        <f t="shared" si="1"/>
        <v>#VALUE!</v>
      </c>
      <c r="H60" s="351" t="e">
        <f t="shared" si="0"/>
        <v>#VALUE!</v>
      </c>
      <c r="I60" s="262"/>
    </row>
    <row r="61" spans="1:9" s="254" customFormat="1" ht="36" customHeight="1">
      <c r="A61" s="259" t="s">
        <v>38</v>
      </c>
      <c r="B61" s="260">
        <v>1085</v>
      </c>
      <c r="C61" s="218" t="s">
        <v>120</v>
      </c>
      <c r="D61" s="218" t="s">
        <v>120</v>
      </c>
      <c r="E61" s="218" t="s">
        <v>120</v>
      </c>
      <c r="F61" s="218" t="s">
        <v>120</v>
      </c>
      <c r="G61" s="350" t="e">
        <f t="shared" si="1"/>
        <v>#VALUE!</v>
      </c>
      <c r="H61" s="351" t="e">
        <f t="shared" si="0"/>
        <v>#VALUE!</v>
      </c>
      <c r="I61" s="262"/>
    </row>
    <row r="62" spans="1:9" s="254" customFormat="1" ht="36" customHeight="1">
      <c r="A62" s="259" t="s">
        <v>94</v>
      </c>
      <c r="B62" s="260">
        <v>1086</v>
      </c>
      <c r="C62" s="218">
        <v>-290</v>
      </c>
      <c r="D62" s="218">
        <v>-382</v>
      </c>
      <c r="E62" s="218">
        <v>-250</v>
      </c>
      <c r="F62" s="218">
        <v>-382</v>
      </c>
      <c r="G62" s="218">
        <f t="shared" si="1"/>
        <v>-132</v>
      </c>
      <c r="H62" s="261">
        <f t="shared" si="0"/>
        <v>152.80000000000001</v>
      </c>
      <c r="I62" s="262"/>
    </row>
    <row r="63" spans="1:9" s="254" customFormat="1" ht="44.25" customHeight="1">
      <c r="A63" s="219" t="s">
        <v>3</v>
      </c>
      <c r="B63" s="215">
        <v>1100</v>
      </c>
      <c r="C63" s="264">
        <f>SUM(C22,C23,C44,C52,C56)</f>
        <v>-2744</v>
      </c>
      <c r="D63" s="264">
        <f>SUM(D22,D23,D44,D52,D56)</f>
        <v>188</v>
      </c>
      <c r="E63" s="264">
        <f>SUM(E22,E23,E44,E52,E56)</f>
        <v>-50</v>
      </c>
      <c r="F63" s="264">
        <f>SUM(F22,F23,F44,F52,F56)</f>
        <v>188</v>
      </c>
      <c r="G63" s="264">
        <f t="shared" ref="G63:G81" si="2">F63-E63</f>
        <v>238</v>
      </c>
      <c r="H63" s="264">
        <f t="shared" si="0"/>
        <v>-376</v>
      </c>
      <c r="I63" s="219"/>
    </row>
    <row r="64" spans="1:9" s="254" customFormat="1" ht="43.5" customHeight="1">
      <c r="A64" s="259" t="s">
        <v>324</v>
      </c>
      <c r="B64" s="260">
        <v>1110</v>
      </c>
      <c r="C64" s="218">
        <v>0</v>
      </c>
      <c r="D64" s="218">
        <v>516</v>
      </c>
      <c r="E64" s="218">
        <v>42</v>
      </c>
      <c r="F64" s="218">
        <v>516</v>
      </c>
      <c r="G64" s="218">
        <f t="shared" si="2"/>
        <v>474</v>
      </c>
      <c r="H64" s="261">
        <f t="shared" si="0"/>
        <v>1228.5714285714287</v>
      </c>
      <c r="I64" s="262"/>
    </row>
    <row r="65" spans="1:9" s="254" customFormat="1" ht="45" customHeight="1">
      <c r="A65" s="259" t="s">
        <v>293</v>
      </c>
      <c r="B65" s="260">
        <v>1120</v>
      </c>
      <c r="C65" s="218">
        <v>-23</v>
      </c>
      <c r="D65" s="218" t="s">
        <v>120</v>
      </c>
      <c r="E65" s="218" t="s">
        <v>120</v>
      </c>
      <c r="F65" s="218" t="s">
        <v>120</v>
      </c>
      <c r="G65" s="350" t="e">
        <f>F65-E65</f>
        <v>#VALUE!</v>
      </c>
      <c r="H65" s="351" t="e">
        <f t="shared" si="0"/>
        <v>#VALUE!</v>
      </c>
      <c r="I65" s="262"/>
    </row>
    <row r="66" spans="1:9" s="254" customFormat="1" ht="44.25" customHeight="1">
      <c r="A66" s="219" t="s">
        <v>59</v>
      </c>
      <c r="B66" s="215">
        <v>1130</v>
      </c>
      <c r="C66" s="264">
        <v>0</v>
      </c>
      <c r="D66" s="264">
        <v>0</v>
      </c>
      <c r="E66" s="264">
        <v>0</v>
      </c>
      <c r="F66" s="264">
        <v>0</v>
      </c>
      <c r="G66" s="352">
        <f t="shared" si="2"/>
        <v>0</v>
      </c>
      <c r="H66" s="352" t="e">
        <f t="shared" si="0"/>
        <v>#DIV/0!</v>
      </c>
      <c r="I66" s="219"/>
    </row>
    <row r="67" spans="1:9" s="254" customFormat="1" ht="38.25" customHeight="1">
      <c r="A67" s="219" t="s">
        <v>328</v>
      </c>
      <c r="B67" s="215">
        <v>1140</v>
      </c>
      <c r="C67" s="264">
        <v>-115</v>
      </c>
      <c r="D67" s="264">
        <v>-68</v>
      </c>
      <c r="E67" s="264">
        <v>-62</v>
      </c>
      <c r="F67" s="264">
        <v>-68</v>
      </c>
      <c r="G67" s="264">
        <f t="shared" si="2"/>
        <v>-6</v>
      </c>
      <c r="H67" s="264">
        <f t="shared" si="0"/>
        <v>109.6774193548387</v>
      </c>
      <c r="I67" s="219"/>
    </row>
    <row r="68" spans="1:9" s="254" customFormat="1" ht="44.25" customHeight="1">
      <c r="A68" s="219" t="s">
        <v>128</v>
      </c>
      <c r="B68" s="215">
        <v>1150</v>
      </c>
      <c r="C68" s="264">
        <f>SUM(C69:C70)</f>
        <v>81</v>
      </c>
      <c r="D68" s="264">
        <f>SUM(D69:D70)</f>
        <v>60</v>
      </c>
      <c r="E68" s="264">
        <f>SUM(E69:E70)</f>
        <v>70</v>
      </c>
      <c r="F68" s="264">
        <f>SUM(F69:F70)</f>
        <v>60</v>
      </c>
      <c r="G68" s="264">
        <f t="shared" si="2"/>
        <v>-10</v>
      </c>
      <c r="H68" s="264">
        <f t="shared" si="0"/>
        <v>85.714285714285708</v>
      </c>
      <c r="I68" s="219"/>
    </row>
    <row r="69" spans="1:9" s="254" customFormat="1" ht="36" customHeight="1">
      <c r="A69" s="259" t="s">
        <v>84</v>
      </c>
      <c r="B69" s="260">
        <v>1151</v>
      </c>
      <c r="C69" s="218"/>
      <c r="D69" s="218"/>
      <c r="E69" s="218"/>
      <c r="F69" s="218"/>
      <c r="G69" s="218">
        <f t="shared" si="2"/>
        <v>0</v>
      </c>
      <c r="H69" s="351" t="e">
        <f t="shared" si="0"/>
        <v>#DIV/0!</v>
      </c>
      <c r="I69" s="262"/>
    </row>
    <row r="70" spans="1:9" s="254" customFormat="1" ht="49.5" customHeight="1">
      <c r="A70" s="259" t="s">
        <v>294</v>
      </c>
      <c r="B70" s="260">
        <v>1152</v>
      </c>
      <c r="C70" s="218">
        <v>81</v>
      </c>
      <c r="D70" s="218">
        <v>60</v>
      </c>
      <c r="E70" s="218">
        <v>70</v>
      </c>
      <c r="F70" s="218">
        <v>60</v>
      </c>
      <c r="G70" s="218"/>
      <c r="H70" s="261">
        <f t="shared" si="0"/>
        <v>85.714285714285708</v>
      </c>
      <c r="I70" s="262"/>
    </row>
    <row r="71" spans="1:9" s="254" customFormat="1" ht="38.25" customHeight="1">
      <c r="A71" s="219" t="s">
        <v>129</v>
      </c>
      <c r="B71" s="215">
        <v>1160</v>
      </c>
      <c r="C71" s="264">
        <f>SUM(C72:C73)</f>
        <v>0</v>
      </c>
      <c r="D71" s="264">
        <f>SUM(D72:D73)</f>
        <v>0</v>
      </c>
      <c r="E71" s="264">
        <f>SUM(E72:E73)</f>
        <v>0</v>
      </c>
      <c r="F71" s="264">
        <f>SUM(F72:F73)</f>
        <v>0</v>
      </c>
      <c r="G71" s="264">
        <f t="shared" si="2"/>
        <v>0</v>
      </c>
      <c r="H71" s="352" t="e">
        <f t="shared" si="0"/>
        <v>#DIV/0!</v>
      </c>
      <c r="I71" s="219"/>
    </row>
    <row r="72" spans="1:9" s="254" customFormat="1" ht="37.5" customHeight="1">
      <c r="A72" s="259" t="s">
        <v>84</v>
      </c>
      <c r="B72" s="260">
        <v>1161</v>
      </c>
      <c r="C72" s="218" t="s">
        <v>120</v>
      </c>
      <c r="D72" s="218" t="s">
        <v>120</v>
      </c>
      <c r="E72" s="218" t="s">
        <v>120</v>
      </c>
      <c r="F72" s="218" t="s">
        <v>120</v>
      </c>
      <c r="G72" s="218"/>
      <c r="H72" s="351" t="e">
        <f t="shared" si="0"/>
        <v>#VALUE!</v>
      </c>
      <c r="I72" s="262"/>
    </row>
    <row r="73" spans="1:9" s="254" customFormat="1" ht="39" customHeight="1">
      <c r="A73" s="259" t="s">
        <v>65</v>
      </c>
      <c r="B73" s="260">
        <v>1162</v>
      </c>
      <c r="C73" s="218" t="s">
        <v>120</v>
      </c>
      <c r="D73" s="218" t="s">
        <v>120</v>
      </c>
      <c r="E73" s="218" t="s">
        <v>120</v>
      </c>
      <c r="F73" s="218" t="s">
        <v>120</v>
      </c>
      <c r="G73" s="350" t="e">
        <f t="shared" si="2"/>
        <v>#VALUE!</v>
      </c>
      <c r="H73" s="351" t="e">
        <f t="shared" si="0"/>
        <v>#VALUE!</v>
      </c>
      <c r="I73" s="262"/>
    </row>
    <row r="74" spans="1:9" s="254" customFormat="1" ht="36" customHeight="1">
      <c r="A74" s="255" t="s">
        <v>53</v>
      </c>
      <c r="B74" s="256">
        <v>1170</v>
      </c>
      <c r="C74" s="264">
        <f>SUM(C63,C64,C65,C66,C67,C68,C71)</f>
        <v>-2801</v>
      </c>
      <c r="D74" s="264">
        <f>SUM(D63,D64,D65,D66,D67,D68,D71)</f>
        <v>696</v>
      </c>
      <c r="E74" s="264">
        <f>SUM(E63,E64,E65,E66,E67,E68,E71)</f>
        <v>0</v>
      </c>
      <c r="F74" s="264">
        <f>SUM(F63,F64,F65,F66,F67,F68,F71)</f>
        <v>696</v>
      </c>
      <c r="G74" s="264">
        <f t="shared" si="2"/>
        <v>696</v>
      </c>
      <c r="H74" s="353" t="e">
        <f t="shared" si="0"/>
        <v>#DIV/0!</v>
      </c>
      <c r="I74" s="258"/>
    </row>
    <row r="75" spans="1:9" s="254" customFormat="1" ht="39" customHeight="1">
      <c r="A75" s="259" t="s">
        <v>121</v>
      </c>
      <c r="B75" s="260">
        <v>1180</v>
      </c>
      <c r="C75" s="218" t="s">
        <v>120</v>
      </c>
      <c r="D75" s="218">
        <v>-16</v>
      </c>
      <c r="E75" s="218" t="s">
        <v>120</v>
      </c>
      <c r="F75" s="218">
        <v>-16</v>
      </c>
      <c r="G75" s="350" t="e">
        <f t="shared" si="2"/>
        <v>#VALUE!</v>
      </c>
      <c r="H75" s="351" t="e">
        <f t="shared" ref="H75:H99" si="3">(F75/E75)*100</f>
        <v>#VALUE!</v>
      </c>
      <c r="I75" s="262"/>
    </row>
    <row r="76" spans="1:9" s="254" customFormat="1" ht="39" customHeight="1">
      <c r="A76" s="259" t="s">
        <v>122</v>
      </c>
      <c r="B76" s="260">
        <v>1181</v>
      </c>
      <c r="C76" s="218"/>
      <c r="D76" s="218"/>
      <c r="E76" s="218"/>
      <c r="F76" s="218"/>
      <c r="G76" s="350"/>
      <c r="H76" s="351" t="e">
        <f t="shared" si="3"/>
        <v>#DIV/0!</v>
      </c>
      <c r="I76" s="262"/>
    </row>
    <row r="77" spans="1:9" s="254" customFormat="1" ht="39" customHeight="1">
      <c r="A77" s="259" t="s">
        <v>123</v>
      </c>
      <c r="B77" s="260">
        <v>1190</v>
      </c>
      <c r="C77" s="218"/>
      <c r="D77" s="218"/>
      <c r="E77" s="218"/>
      <c r="F77" s="218"/>
      <c r="G77" s="350"/>
      <c r="H77" s="351" t="e">
        <f t="shared" si="3"/>
        <v>#DIV/0!</v>
      </c>
      <c r="I77" s="262"/>
    </row>
    <row r="78" spans="1:9" s="254" customFormat="1" ht="39" customHeight="1">
      <c r="A78" s="259" t="s">
        <v>124</v>
      </c>
      <c r="B78" s="260">
        <v>1191</v>
      </c>
      <c r="C78" s="218" t="s">
        <v>120</v>
      </c>
      <c r="D78" s="218" t="s">
        <v>120</v>
      </c>
      <c r="E78" s="218" t="s">
        <v>120</v>
      </c>
      <c r="F78" s="218" t="s">
        <v>120</v>
      </c>
      <c r="G78" s="350" t="e">
        <f t="shared" si="2"/>
        <v>#VALUE!</v>
      </c>
      <c r="H78" s="351" t="e">
        <f t="shared" si="3"/>
        <v>#VALUE!</v>
      </c>
      <c r="I78" s="262"/>
    </row>
    <row r="79" spans="1:9" s="254" customFormat="1" ht="38.25" customHeight="1">
      <c r="A79" s="219" t="s">
        <v>133</v>
      </c>
      <c r="B79" s="215">
        <v>1200</v>
      </c>
      <c r="C79" s="264">
        <f>SUM(C74,C75,C76,C77,C78)</f>
        <v>-2801</v>
      </c>
      <c r="D79" s="264">
        <f>SUM(D74,D75,D76,D77,D78)</f>
        <v>680</v>
      </c>
      <c r="E79" s="264">
        <f>SUM(E74,E75,E76,E77,E78)</f>
        <v>0</v>
      </c>
      <c r="F79" s="264">
        <f>SUM(F74,F75,F76,F77,F78)</f>
        <v>680</v>
      </c>
      <c r="G79" s="264">
        <f t="shared" si="2"/>
        <v>680</v>
      </c>
      <c r="H79" s="352" t="e">
        <f t="shared" si="3"/>
        <v>#DIV/0!</v>
      </c>
      <c r="I79" s="219"/>
    </row>
    <row r="80" spans="1:9" s="254" customFormat="1" ht="39" customHeight="1">
      <c r="A80" s="259" t="s">
        <v>11</v>
      </c>
      <c r="B80" s="260">
        <v>1201</v>
      </c>
      <c r="C80" s="218">
        <v>0</v>
      </c>
      <c r="D80" s="218">
        <v>680</v>
      </c>
      <c r="E80" s="218">
        <v>0</v>
      </c>
      <c r="F80" s="218">
        <v>680</v>
      </c>
      <c r="G80" s="218">
        <f t="shared" si="2"/>
        <v>680</v>
      </c>
      <c r="H80" s="351" t="e">
        <f t="shared" si="3"/>
        <v>#DIV/0!</v>
      </c>
      <c r="I80" s="262"/>
    </row>
    <row r="81" spans="1:9" s="254" customFormat="1" ht="39" customHeight="1">
      <c r="A81" s="259" t="s">
        <v>12</v>
      </c>
      <c r="B81" s="260">
        <v>1202</v>
      </c>
      <c r="C81" s="218">
        <v>-2801</v>
      </c>
      <c r="D81" s="218">
        <v>0</v>
      </c>
      <c r="E81" s="218" t="s">
        <v>120</v>
      </c>
      <c r="F81" s="218">
        <v>0</v>
      </c>
      <c r="G81" s="350" t="e">
        <f t="shared" si="2"/>
        <v>#VALUE!</v>
      </c>
      <c r="H81" s="351" t="e">
        <f t="shared" si="3"/>
        <v>#VALUE!</v>
      </c>
      <c r="I81" s="262"/>
    </row>
    <row r="82" spans="1:9" s="254" customFormat="1" ht="38.25" customHeight="1">
      <c r="A82" s="219" t="s">
        <v>8</v>
      </c>
      <c r="B82" s="215">
        <v>1210</v>
      </c>
      <c r="C82" s="264">
        <f>SUM(C12,C52,C64,C66,C68,C76,C77)</f>
        <v>9237</v>
      </c>
      <c r="D82" s="264">
        <f>SUM(D12,D52,D64,D66,D68,D76,D77)</f>
        <v>11365</v>
      </c>
      <c r="E82" s="264">
        <f>SUM(E12,E52,E64,E66,E68,E76,E77)</f>
        <v>11601</v>
      </c>
      <c r="F82" s="264">
        <f>SUM(F12,F52,F64,F66,F68,F76,F77)</f>
        <v>11365</v>
      </c>
      <c r="G82" s="264">
        <f>F82-E82</f>
        <v>-236</v>
      </c>
      <c r="H82" s="264">
        <f t="shared" si="3"/>
        <v>97.965692612705794</v>
      </c>
      <c r="I82" s="219"/>
    </row>
    <row r="83" spans="1:9" s="254" customFormat="1" ht="39.75" customHeight="1">
      <c r="A83" s="219" t="s">
        <v>63</v>
      </c>
      <c r="B83" s="215">
        <v>1220</v>
      </c>
      <c r="C83" s="264">
        <f>SUM(C13,C23,C44,C56,C65,C67,C71,C75,C78)</f>
        <v>-12038</v>
      </c>
      <c r="D83" s="264">
        <f>SUM(D13,D23,D44,D56,D65,D67,D71,D75,D78)</f>
        <v>-10685</v>
      </c>
      <c r="E83" s="264">
        <f>SUM(E13,E23,E44,E56,E65,E67,E71,E75,E78)</f>
        <v>-11601</v>
      </c>
      <c r="F83" s="264">
        <f>SUM(F13,F23,F44,F56,F65,F67,F71,F75,F78)</f>
        <v>-10685</v>
      </c>
      <c r="G83" s="264">
        <f>F83-E83</f>
        <v>916</v>
      </c>
      <c r="H83" s="264">
        <f t="shared" si="3"/>
        <v>92.104128954400494</v>
      </c>
      <c r="I83" s="219"/>
    </row>
    <row r="84" spans="1:9" s="254" customFormat="1" ht="39" customHeight="1">
      <c r="A84" s="259" t="s">
        <v>95</v>
      </c>
      <c r="B84" s="260">
        <v>1230</v>
      </c>
      <c r="C84" s="218"/>
      <c r="D84" s="218"/>
      <c r="E84" s="218"/>
      <c r="F84" s="218"/>
      <c r="G84" s="218">
        <f>F84-E84</f>
        <v>0</v>
      </c>
      <c r="H84" s="351" t="e">
        <f t="shared" si="3"/>
        <v>#DIV/0!</v>
      </c>
      <c r="I84" s="262"/>
    </row>
    <row r="85" spans="1:9" s="254" customFormat="1" ht="36.75" customHeight="1">
      <c r="A85" s="219" t="s">
        <v>75</v>
      </c>
      <c r="B85" s="219"/>
      <c r="C85" s="264"/>
      <c r="D85" s="264"/>
      <c r="E85" s="264"/>
      <c r="F85" s="264"/>
      <c r="G85" s="264"/>
      <c r="H85" s="264"/>
      <c r="I85" s="219"/>
    </row>
    <row r="86" spans="1:9" s="254" customFormat="1" ht="39" customHeight="1">
      <c r="A86" s="259" t="s">
        <v>101</v>
      </c>
      <c r="B86" s="260">
        <v>1300</v>
      </c>
      <c r="C86" s="218">
        <f>C63</f>
        <v>-2744</v>
      </c>
      <c r="D86" s="218">
        <f>D63</f>
        <v>188</v>
      </c>
      <c r="E86" s="218">
        <f>E63</f>
        <v>-50</v>
      </c>
      <c r="F86" s="218">
        <f>F63</f>
        <v>188</v>
      </c>
      <c r="G86" s="218">
        <f t="shared" ref="G86:G92" si="4">F86-E86</f>
        <v>238</v>
      </c>
      <c r="H86" s="261">
        <f t="shared" si="3"/>
        <v>-376</v>
      </c>
      <c r="I86" s="262"/>
    </row>
    <row r="87" spans="1:9" s="254" customFormat="1" ht="39" customHeight="1">
      <c r="A87" s="259" t="s">
        <v>135</v>
      </c>
      <c r="B87" s="260">
        <v>1301</v>
      </c>
      <c r="C87" s="218">
        <f>C97</f>
        <v>752</v>
      </c>
      <c r="D87" s="218">
        <f>D97</f>
        <v>488</v>
      </c>
      <c r="E87" s="218">
        <f>E97</f>
        <v>650</v>
      </c>
      <c r="F87" s="218">
        <f>F97</f>
        <v>488</v>
      </c>
      <c r="G87" s="218">
        <f t="shared" si="4"/>
        <v>-162</v>
      </c>
      <c r="H87" s="261">
        <f t="shared" si="3"/>
        <v>75.07692307692308</v>
      </c>
      <c r="I87" s="262"/>
    </row>
    <row r="88" spans="1:9" s="254" customFormat="1" ht="39" customHeight="1">
      <c r="A88" s="259" t="s">
        <v>136</v>
      </c>
      <c r="B88" s="260">
        <v>1302</v>
      </c>
      <c r="C88" s="218">
        <f>C53</f>
        <v>0</v>
      </c>
      <c r="D88" s="218">
        <f>D53</f>
        <v>0</v>
      </c>
      <c r="E88" s="218">
        <f>E53</f>
        <v>0</v>
      </c>
      <c r="F88" s="218">
        <f>F53</f>
        <v>0</v>
      </c>
      <c r="G88" s="218">
        <f t="shared" si="4"/>
        <v>0</v>
      </c>
      <c r="H88" s="351" t="e">
        <f t="shared" si="3"/>
        <v>#DIV/0!</v>
      </c>
      <c r="I88" s="262"/>
    </row>
    <row r="89" spans="1:9" s="254" customFormat="1" ht="39" customHeight="1">
      <c r="A89" s="259" t="s">
        <v>137</v>
      </c>
      <c r="B89" s="260">
        <v>1303</v>
      </c>
      <c r="C89" s="218">
        <f>C57</f>
        <v>0</v>
      </c>
      <c r="D89" s="218">
        <f>D57</f>
        <v>0</v>
      </c>
      <c r="E89" s="218">
        <f>E57</f>
        <v>0</v>
      </c>
      <c r="F89" s="218">
        <f>F57</f>
        <v>0</v>
      </c>
      <c r="G89" s="218">
        <f t="shared" si="4"/>
        <v>0</v>
      </c>
      <c r="H89" s="351" t="e">
        <f t="shared" si="3"/>
        <v>#DIV/0!</v>
      </c>
      <c r="I89" s="262"/>
    </row>
    <row r="90" spans="1:9" s="254" customFormat="1" ht="39" customHeight="1">
      <c r="A90" s="259" t="s">
        <v>138</v>
      </c>
      <c r="B90" s="260">
        <v>1304</v>
      </c>
      <c r="C90" s="218">
        <f>C54</f>
        <v>0</v>
      </c>
      <c r="D90" s="218">
        <f>D54</f>
        <v>0</v>
      </c>
      <c r="E90" s="218">
        <f>E54</f>
        <v>0</v>
      </c>
      <c r="F90" s="218">
        <f>F54</f>
        <v>0</v>
      </c>
      <c r="G90" s="218"/>
      <c r="H90" s="351" t="e">
        <f t="shared" si="3"/>
        <v>#DIV/0!</v>
      </c>
      <c r="I90" s="262"/>
    </row>
    <row r="91" spans="1:9" s="254" customFormat="1" ht="39" customHeight="1">
      <c r="A91" s="259" t="s">
        <v>139</v>
      </c>
      <c r="B91" s="260">
        <v>1305</v>
      </c>
      <c r="C91" s="218">
        <f>C58</f>
        <v>0</v>
      </c>
      <c r="D91" s="218">
        <f>D58</f>
        <v>0</v>
      </c>
      <c r="E91" s="218">
        <f>E58</f>
        <v>0</v>
      </c>
      <c r="F91" s="218">
        <f>F58</f>
        <v>0</v>
      </c>
      <c r="G91" s="218">
        <f t="shared" si="4"/>
        <v>0</v>
      </c>
      <c r="H91" s="351" t="e">
        <f t="shared" si="3"/>
        <v>#DIV/0!</v>
      </c>
      <c r="I91" s="262"/>
    </row>
    <row r="92" spans="1:9" s="254" customFormat="1" ht="27.75" customHeight="1">
      <c r="A92" s="219" t="s">
        <v>72</v>
      </c>
      <c r="B92" s="215">
        <v>1310</v>
      </c>
      <c r="C92" s="264">
        <f>C86+C87-C88-C89-C90-C91</f>
        <v>-1992</v>
      </c>
      <c r="D92" s="264">
        <f>D86+D87-D88-D89-D90-D91</f>
        <v>676</v>
      </c>
      <c r="E92" s="264">
        <f>E86+E87-E88-E89-E90-E91</f>
        <v>600</v>
      </c>
      <c r="F92" s="264">
        <f>F86+F87-F88-F89-F90-F91</f>
        <v>676</v>
      </c>
      <c r="G92" s="264">
        <f t="shared" si="4"/>
        <v>76</v>
      </c>
      <c r="H92" s="264">
        <f t="shared" si="3"/>
        <v>112.66666666666667</v>
      </c>
      <c r="I92" s="219"/>
    </row>
    <row r="93" spans="1:9" s="254" customFormat="1" ht="39" customHeight="1">
      <c r="A93" s="259" t="s">
        <v>88</v>
      </c>
      <c r="B93" s="260"/>
      <c r="C93" s="218"/>
      <c r="D93" s="218"/>
      <c r="E93" s="218"/>
      <c r="F93" s="218"/>
      <c r="G93" s="218"/>
      <c r="H93" s="261"/>
      <c r="I93" s="262"/>
    </row>
    <row r="94" spans="1:9" s="254" customFormat="1" ht="39" customHeight="1">
      <c r="A94" s="259" t="s">
        <v>231</v>
      </c>
      <c r="B94" s="260">
        <v>1400</v>
      </c>
      <c r="C94" s="218">
        <v>2563</v>
      </c>
      <c r="D94" s="218">
        <v>3118</v>
      </c>
      <c r="E94" s="218">
        <v>3007</v>
      </c>
      <c r="F94" s="218">
        <v>3118</v>
      </c>
      <c r="G94" s="218">
        <f t="shared" ref="G94:G99" si="5">F94-E94</f>
        <v>111</v>
      </c>
      <c r="H94" s="261">
        <f t="shared" si="3"/>
        <v>103.69138676421683</v>
      </c>
      <c r="I94" s="262"/>
    </row>
    <row r="95" spans="1:9" s="254" customFormat="1" ht="39" customHeight="1">
      <c r="A95" s="259" t="s">
        <v>4</v>
      </c>
      <c r="B95" s="260">
        <v>1410</v>
      </c>
      <c r="C95" s="218">
        <v>6550</v>
      </c>
      <c r="D95" s="218">
        <v>5226</v>
      </c>
      <c r="E95" s="218">
        <v>6105</v>
      </c>
      <c r="F95" s="218">
        <v>5226</v>
      </c>
      <c r="G95" s="218">
        <f t="shared" si="5"/>
        <v>-879</v>
      </c>
      <c r="H95" s="261">
        <f t="shared" si="3"/>
        <v>85.601965601965603</v>
      </c>
      <c r="I95" s="262"/>
    </row>
    <row r="96" spans="1:9" s="254" customFormat="1" ht="39" customHeight="1">
      <c r="A96" s="259" t="s">
        <v>5</v>
      </c>
      <c r="B96" s="260">
        <v>1420</v>
      </c>
      <c r="C96" s="218">
        <v>1397</v>
      </c>
      <c r="D96" s="218">
        <v>1068</v>
      </c>
      <c r="E96" s="218">
        <v>1299</v>
      </c>
      <c r="F96" s="218">
        <v>1068</v>
      </c>
      <c r="G96" s="218">
        <f t="shared" si="5"/>
        <v>-231</v>
      </c>
      <c r="H96" s="261">
        <f t="shared" si="3"/>
        <v>82.217090069284055</v>
      </c>
      <c r="I96" s="262"/>
    </row>
    <row r="97" spans="1:9" s="254" customFormat="1" ht="39" customHeight="1">
      <c r="A97" s="259" t="s">
        <v>6</v>
      </c>
      <c r="B97" s="260">
        <v>1430</v>
      </c>
      <c r="C97" s="218">
        <v>752</v>
      </c>
      <c r="D97" s="218">
        <v>488</v>
      </c>
      <c r="E97" s="218">
        <v>650</v>
      </c>
      <c r="F97" s="218">
        <v>488</v>
      </c>
      <c r="G97" s="218">
        <f t="shared" si="5"/>
        <v>-162</v>
      </c>
      <c r="H97" s="261">
        <f t="shared" si="3"/>
        <v>75.07692307692308</v>
      </c>
      <c r="I97" s="262"/>
    </row>
    <row r="98" spans="1:9" s="254" customFormat="1" ht="39" customHeight="1">
      <c r="A98" s="259" t="s">
        <v>14</v>
      </c>
      <c r="B98" s="260">
        <v>1440</v>
      </c>
      <c r="C98" s="218">
        <v>638</v>
      </c>
      <c r="D98" s="218">
        <v>701</v>
      </c>
      <c r="E98" s="218">
        <v>478</v>
      </c>
      <c r="F98" s="218">
        <v>701</v>
      </c>
      <c r="G98" s="218">
        <f t="shared" si="5"/>
        <v>223</v>
      </c>
      <c r="H98" s="261">
        <f t="shared" si="3"/>
        <v>146.65271966527195</v>
      </c>
      <c r="I98" s="262"/>
    </row>
    <row r="99" spans="1:9" s="254" customFormat="1" ht="39" customHeight="1">
      <c r="A99" s="255" t="s">
        <v>34</v>
      </c>
      <c r="B99" s="256">
        <v>1450</v>
      </c>
      <c r="C99" s="264">
        <f>SUM(C94,C95:C98)</f>
        <v>11900</v>
      </c>
      <c r="D99" s="264">
        <f>SUM(D94,D95:D98)</f>
        <v>10601</v>
      </c>
      <c r="E99" s="264">
        <f>SUM(E94,E95:E98)</f>
        <v>11539</v>
      </c>
      <c r="F99" s="264">
        <f>SUM(F94,F95:F98)</f>
        <v>10601</v>
      </c>
      <c r="G99" s="264">
        <f t="shared" si="5"/>
        <v>-938</v>
      </c>
      <c r="H99" s="257">
        <f t="shared" si="3"/>
        <v>91.871046017852493</v>
      </c>
      <c r="I99" s="258"/>
    </row>
    <row r="100" spans="1:9" s="254" customFormat="1" ht="20.25">
      <c r="A100" s="265"/>
      <c r="B100" s="266"/>
      <c r="C100" s="266"/>
      <c r="D100" s="266"/>
      <c r="E100" s="266"/>
      <c r="F100" s="266"/>
      <c r="G100" s="266"/>
      <c r="H100" s="266"/>
      <c r="I100" s="266"/>
    </row>
    <row r="101" spans="1:9" ht="27.75" customHeight="1">
      <c r="A101" s="241" t="s">
        <v>273</v>
      </c>
      <c r="B101" s="242"/>
      <c r="C101" s="362" t="s">
        <v>57</v>
      </c>
      <c r="D101" s="362"/>
      <c r="E101" s="243"/>
      <c r="F101" s="363" t="s">
        <v>329</v>
      </c>
      <c r="G101" s="363"/>
      <c r="H101" s="363"/>
      <c r="I101" s="267"/>
    </row>
    <row r="102" spans="1:9" s="263" customFormat="1">
      <c r="A102" s="268" t="s">
        <v>181</v>
      </c>
      <c r="B102" s="269"/>
      <c r="C102" s="360" t="s">
        <v>115</v>
      </c>
      <c r="D102" s="360"/>
      <c r="E102" s="269"/>
      <c r="F102" s="361" t="s">
        <v>55</v>
      </c>
      <c r="G102" s="361"/>
      <c r="H102" s="361"/>
      <c r="I102" s="270"/>
    </row>
    <row r="103" spans="1:9">
      <c r="A103" s="271"/>
      <c r="B103" s="268"/>
      <c r="C103" s="268"/>
      <c r="D103" s="268"/>
      <c r="E103" s="268"/>
      <c r="F103" s="268"/>
      <c r="G103" s="268"/>
      <c r="H103" s="268"/>
      <c r="I103" s="268"/>
    </row>
    <row r="104" spans="1:9">
      <c r="A104" s="271"/>
      <c r="B104" s="268"/>
      <c r="C104" s="268"/>
      <c r="D104" s="268"/>
      <c r="E104" s="268"/>
      <c r="F104" s="268"/>
      <c r="G104" s="268"/>
      <c r="H104" s="268"/>
      <c r="I104" s="268"/>
    </row>
    <row r="105" spans="1:9">
      <c r="A105" s="271"/>
      <c r="B105" s="268"/>
      <c r="C105" s="268"/>
      <c r="D105" s="268"/>
      <c r="E105" s="268"/>
      <c r="F105" s="268"/>
      <c r="G105" s="268"/>
      <c r="H105" s="268"/>
      <c r="I105" s="268"/>
    </row>
    <row r="106" spans="1:9">
      <c r="A106" s="271"/>
      <c r="B106" s="268"/>
      <c r="C106" s="268"/>
      <c r="D106" s="268"/>
      <c r="E106" s="268"/>
      <c r="F106" s="268"/>
      <c r="G106" s="268"/>
      <c r="H106" s="268"/>
      <c r="I106" s="268"/>
    </row>
    <row r="107" spans="1:9">
      <c r="A107" s="271"/>
      <c r="B107" s="268"/>
      <c r="C107" s="268"/>
      <c r="D107" s="268"/>
      <c r="E107" s="268"/>
      <c r="F107" s="268"/>
      <c r="G107" s="268"/>
      <c r="H107" s="268"/>
      <c r="I107" s="268"/>
    </row>
    <row r="108" spans="1:9">
      <c r="A108" s="271"/>
      <c r="B108" s="268"/>
      <c r="C108" s="268"/>
      <c r="D108" s="268"/>
      <c r="E108" s="268"/>
      <c r="F108" s="268"/>
      <c r="G108" s="268"/>
      <c r="H108" s="268"/>
      <c r="I108" s="268"/>
    </row>
    <row r="109" spans="1:9">
      <c r="A109" s="271"/>
      <c r="B109" s="268"/>
      <c r="C109" s="268"/>
      <c r="D109" s="268"/>
      <c r="E109" s="268"/>
      <c r="F109" s="268"/>
      <c r="G109" s="268"/>
      <c r="H109" s="268"/>
      <c r="I109" s="268"/>
    </row>
    <row r="110" spans="1:9">
      <c r="A110" s="272"/>
    </row>
    <row r="111" spans="1:9">
      <c r="A111" s="272"/>
    </row>
    <row r="112" spans="1:9">
      <c r="A112" s="272"/>
    </row>
    <row r="113" spans="1:1">
      <c r="A113" s="272"/>
    </row>
    <row r="114" spans="1:1">
      <c r="A114" s="272"/>
    </row>
    <row r="115" spans="1:1">
      <c r="A115" s="272"/>
    </row>
    <row r="116" spans="1:1">
      <c r="A116" s="272"/>
    </row>
    <row r="117" spans="1:1">
      <c r="A117" s="272"/>
    </row>
    <row r="118" spans="1:1">
      <c r="A118" s="272"/>
    </row>
    <row r="119" spans="1:1">
      <c r="A119" s="272"/>
    </row>
    <row r="120" spans="1:1">
      <c r="A120" s="272"/>
    </row>
    <row r="121" spans="1:1">
      <c r="A121" s="272"/>
    </row>
    <row r="122" spans="1:1">
      <c r="A122" s="272"/>
    </row>
    <row r="123" spans="1:1">
      <c r="A123" s="272"/>
    </row>
    <row r="124" spans="1:1">
      <c r="A124" s="272"/>
    </row>
    <row r="125" spans="1:1">
      <c r="A125" s="272"/>
    </row>
    <row r="126" spans="1:1">
      <c r="A126" s="272"/>
    </row>
    <row r="127" spans="1:1">
      <c r="A127" s="272"/>
    </row>
    <row r="128" spans="1:1">
      <c r="A128" s="272"/>
    </row>
    <row r="129" spans="1:1">
      <c r="A129" s="272"/>
    </row>
    <row r="130" spans="1:1">
      <c r="A130" s="272"/>
    </row>
    <row r="131" spans="1:1">
      <c r="A131" s="272"/>
    </row>
    <row r="132" spans="1:1">
      <c r="A132" s="272"/>
    </row>
    <row r="133" spans="1:1">
      <c r="A133" s="272"/>
    </row>
    <row r="134" spans="1:1">
      <c r="A134" s="272"/>
    </row>
    <row r="135" spans="1:1">
      <c r="A135" s="272"/>
    </row>
    <row r="136" spans="1:1">
      <c r="A136" s="272"/>
    </row>
    <row r="137" spans="1:1">
      <c r="A137" s="272"/>
    </row>
    <row r="138" spans="1:1">
      <c r="A138" s="272"/>
    </row>
    <row r="139" spans="1:1">
      <c r="A139" s="272"/>
    </row>
    <row r="140" spans="1:1">
      <c r="A140" s="272"/>
    </row>
    <row r="141" spans="1:1">
      <c r="A141" s="272"/>
    </row>
    <row r="142" spans="1:1">
      <c r="A142" s="272"/>
    </row>
    <row r="143" spans="1:1">
      <c r="A143" s="272"/>
    </row>
    <row r="144" spans="1:1">
      <c r="A144" s="272"/>
    </row>
    <row r="145" spans="1:1">
      <c r="A145" s="272"/>
    </row>
    <row r="146" spans="1:1">
      <c r="A146" s="272"/>
    </row>
    <row r="147" spans="1:1">
      <c r="A147" s="272"/>
    </row>
    <row r="148" spans="1:1">
      <c r="A148" s="272"/>
    </row>
    <row r="149" spans="1:1">
      <c r="A149" s="272"/>
    </row>
    <row r="150" spans="1:1">
      <c r="A150" s="272"/>
    </row>
    <row r="151" spans="1:1">
      <c r="A151" s="272"/>
    </row>
    <row r="152" spans="1:1">
      <c r="A152" s="272"/>
    </row>
    <row r="153" spans="1:1">
      <c r="A153" s="272"/>
    </row>
    <row r="154" spans="1:1">
      <c r="A154" s="272"/>
    </row>
    <row r="155" spans="1:1">
      <c r="A155" s="272"/>
    </row>
    <row r="156" spans="1:1">
      <c r="A156" s="272"/>
    </row>
    <row r="157" spans="1:1">
      <c r="A157" s="272"/>
    </row>
    <row r="158" spans="1:1">
      <c r="A158" s="272"/>
    </row>
    <row r="159" spans="1:1">
      <c r="A159" s="272"/>
    </row>
    <row r="160" spans="1:1">
      <c r="A160" s="272"/>
    </row>
    <row r="161" spans="1:1">
      <c r="A161" s="273"/>
    </row>
    <row r="162" spans="1:1">
      <c r="A162" s="273"/>
    </row>
    <row r="163" spans="1:1">
      <c r="A163" s="273"/>
    </row>
    <row r="164" spans="1:1">
      <c r="A164" s="273"/>
    </row>
    <row r="165" spans="1:1">
      <c r="A165" s="273"/>
    </row>
    <row r="166" spans="1:1">
      <c r="A166" s="273"/>
    </row>
    <row r="167" spans="1:1">
      <c r="A167" s="273"/>
    </row>
    <row r="168" spans="1:1">
      <c r="A168" s="273"/>
    </row>
    <row r="169" spans="1:1">
      <c r="A169" s="273"/>
    </row>
    <row r="170" spans="1:1">
      <c r="A170" s="273"/>
    </row>
    <row r="171" spans="1:1">
      <c r="A171" s="273"/>
    </row>
    <row r="172" spans="1:1">
      <c r="A172" s="273"/>
    </row>
    <row r="173" spans="1:1">
      <c r="A173" s="273"/>
    </row>
    <row r="174" spans="1:1">
      <c r="A174" s="273"/>
    </row>
    <row r="175" spans="1:1">
      <c r="A175" s="273"/>
    </row>
    <row r="176" spans="1:1">
      <c r="A176" s="273"/>
    </row>
    <row r="177" spans="1:1">
      <c r="A177" s="273"/>
    </row>
    <row r="178" spans="1:1">
      <c r="A178" s="273"/>
    </row>
    <row r="179" spans="1:1">
      <c r="A179" s="273"/>
    </row>
    <row r="180" spans="1:1">
      <c r="A180" s="273"/>
    </row>
    <row r="181" spans="1:1">
      <c r="A181" s="273"/>
    </row>
    <row r="182" spans="1:1">
      <c r="A182" s="273"/>
    </row>
    <row r="183" spans="1:1">
      <c r="A183" s="273"/>
    </row>
    <row r="184" spans="1:1">
      <c r="A184" s="273"/>
    </row>
    <row r="185" spans="1:1">
      <c r="A185" s="273"/>
    </row>
    <row r="186" spans="1:1">
      <c r="A186" s="273"/>
    </row>
    <row r="187" spans="1:1">
      <c r="A187" s="273"/>
    </row>
    <row r="188" spans="1:1">
      <c r="A188" s="273"/>
    </row>
    <row r="189" spans="1:1">
      <c r="A189" s="273"/>
    </row>
    <row r="190" spans="1:1">
      <c r="A190" s="273"/>
    </row>
    <row r="191" spans="1:1">
      <c r="A191" s="273"/>
    </row>
    <row r="192" spans="1:1">
      <c r="A192" s="273"/>
    </row>
    <row r="193" spans="1:1">
      <c r="A193" s="273"/>
    </row>
    <row r="194" spans="1:1">
      <c r="A194" s="273"/>
    </row>
    <row r="195" spans="1:1">
      <c r="A195" s="273"/>
    </row>
    <row r="196" spans="1:1">
      <c r="A196" s="273"/>
    </row>
    <row r="197" spans="1:1">
      <c r="A197" s="273"/>
    </row>
    <row r="198" spans="1:1">
      <c r="A198" s="273"/>
    </row>
    <row r="199" spans="1:1">
      <c r="A199" s="273"/>
    </row>
    <row r="200" spans="1:1">
      <c r="A200" s="273"/>
    </row>
    <row r="201" spans="1:1">
      <c r="A201" s="273"/>
    </row>
    <row r="202" spans="1:1">
      <c r="A202" s="273"/>
    </row>
    <row r="203" spans="1:1">
      <c r="A203" s="273"/>
    </row>
    <row r="204" spans="1:1">
      <c r="A204" s="273"/>
    </row>
    <row r="205" spans="1:1">
      <c r="A205" s="273"/>
    </row>
    <row r="206" spans="1:1">
      <c r="A206" s="273"/>
    </row>
    <row r="207" spans="1:1">
      <c r="A207" s="273"/>
    </row>
    <row r="208" spans="1:1">
      <c r="A208" s="273"/>
    </row>
    <row r="209" spans="1:1">
      <c r="A209" s="273"/>
    </row>
    <row r="210" spans="1:1">
      <c r="A210" s="273"/>
    </row>
    <row r="211" spans="1:1">
      <c r="A211" s="273"/>
    </row>
    <row r="212" spans="1:1">
      <c r="A212" s="273"/>
    </row>
    <row r="213" spans="1:1">
      <c r="A213" s="273"/>
    </row>
    <row r="214" spans="1:1">
      <c r="A214" s="273"/>
    </row>
    <row r="215" spans="1:1">
      <c r="A215" s="273"/>
    </row>
    <row r="216" spans="1:1">
      <c r="A216" s="273"/>
    </row>
    <row r="217" spans="1:1">
      <c r="A217" s="273"/>
    </row>
    <row r="218" spans="1:1">
      <c r="A218" s="273"/>
    </row>
    <row r="219" spans="1:1">
      <c r="A219" s="273"/>
    </row>
    <row r="220" spans="1:1">
      <c r="A220" s="273"/>
    </row>
    <row r="221" spans="1:1">
      <c r="A221" s="273"/>
    </row>
    <row r="222" spans="1:1">
      <c r="A222" s="273"/>
    </row>
    <row r="223" spans="1:1">
      <c r="A223" s="273"/>
    </row>
    <row r="224" spans="1:1">
      <c r="A224" s="273"/>
    </row>
    <row r="225" spans="1:1">
      <c r="A225" s="273"/>
    </row>
    <row r="226" spans="1:1">
      <c r="A226" s="273"/>
    </row>
    <row r="227" spans="1:1">
      <c r="A227" s="273"/>
    </row>
    <row r="228" spans="1:1">
      <c r="A228" s="273"/>
    </row>
    <row r="229" spans="1:1">
      <c r="A229" s="273"/>
    </row>
    <row r="230" spans="1:1">
      <c r="A230" s="273"/>
    </row>
    <row r="231" spans="1:1">
      <c r="A231" s="273"/>
    </row>
    <row r="232" spans="1:1">
      <c r="A232" s="273"/>
    </row>
    <row r="233" spans="1:1">
      <c r="A233" s="273"/>
    </row>
    <row r="234" spans="1:1">
      <c r="A234" s="273"/>
    </row>
    <row r="235" spans="1:1">
      <c r="A235" s="273"/>
    </row>
    <row r="236" spans="1:1">
      <c r="A236" s="273"/>
    </row>
    <row r="237" spans="1:1">
      <c r="A237" s="273"/>
    </row>
    <row r="238" spans="1:1">
      <c r="A238" s="273"/>
    </row>
    <row r="239" spans="1:1">
      <c r="A239" s="273"/>
    </row>
    <row r="240" spans="1:1">
      <c r="A240" s="273"/>
    </row>
    <row r="241" spans="1:1">
      <c r="A241" s="273"/>
    </row>
    <row r="242" spans="1:1">
      <c r="A242" s="273"/>
    </row>
    <row r="243" spans="1:1">
      <c r="A243" s="273"/>
    </row>
    <row r="244" spans="1:1">
      <c r="A244" s="273"/>
    </row>
    <row r="245" spans="1:1">
      <c r="A245" s="273"/>
    </row>
    <row r="246" spans="1:1">
      <c r="A246" s="273"/>
    </row>
    <row r="247" spans="1:1">
      <c r="A247" s="273"/>
    </row>
    <row r="248" spans="1:1">
      <c r="A248" s="273"/>
    </row>
    <row r="249" spans="1:1">
      <c r="A249" s="273"/>
    </row>
    <row r="250" spans="1:1">
      <c r="A250" s="273"/>
    </row>
    <row r="251" spans="1:1">
      <c r="A251" s="273"/>
    </row>
    <row r="252" spans="1:1">
      <c r="A252" s="273"/>
    </row>
    <row r="253" spans="1:1">
      <c r="A253" s="273"/>
    </row>
    <row r="254" spans="1:1">
      <c r="A254" s="273"/>
    </row>
    <row r="255" spans="1:1">
      <c r="A255" s="273"/>
    </row>
    <row r="256" spans="1:1">
      <c r="A256" s="273"/>
    </row>
    <row r="257" spans="1:1">
      <c r="A257" s="273"/>
    </row>
    <row r="258" spans="1:1">
      <c r="A258" s="273"/>
    </row>
    <row r="259" spans="1:1">
      <c r="A259" s="273"/>
    </row>
    <row r="260" spans="1:1">
      <c r="A260" s="273"/>
    </row>
    <row r="261" spans="1:1">
      <c r="A261" s="273"/>
    </row>
    <row r="262" spans="1:1">
      <c r="A262" s="273"/>
    </row>
    <row r="263" spans="1:1">
      <c r="A263" s="273"/>
    </row>
    <row r="264" spans="1:1">
      <c r="A264" s="273"/>
    </row>
    <row r="265" spans="1:1">
      <c r="A265" s="273"/>
    </row>
    <row r="266" spans="1:1">
      <c r="A266" s="273"/>
    </row>
    <row r="267" spans="1:1">
      <c r="A267" s="273"/>
    </row>
    <row r="268" spans="1:1">
      <c r="A268" s="273"/>
    </row>
    <row r="269" spans="1:1">
      <c r="A269" s="273"/>
    </row>
    <row r="270" spans="1:1">
      <c r="A270" s="273"/>
    </row>
    <row r="271" spans="1:1">
      <c r="A271" s="273"/>
    </row>
    <row r="272" spans="1:1">
      <c r="A272" s="273"/>
    </row>
    <row r="273" spans="1:1">
      <c r="A273" s="273"/>
    </row>
    <row r="274" spans="1:1">
      <c r="A274" s="273"/>
    </row>
    <row r="275" spans="1:1">
      <c r="A275" s="273"/>
    </row>
    <row r="276" spans="1:1">
      <c r="A276" s="273"/>
    </row>
    <row r="277" spans="1:1">
      <c r="A277" s="273"/>
    </row>
    <row r="278" spans="1:1">
      <c r="A278" s="273"/>
    </row>
    <row r="279" spans="1:1">
      <c r="A279" s="273"/>
    </row>
    <row r="280" spans="1:1">
      <c r="A280" s="273"/>
    </row>
    <row r="281" spans="1:1">
      <c r="A281" s="273"/>
    </row>
    <row r="282" spans="1:1">
      <c r="A282" s="273"/>
    </row>
    <row r="283" spans="1:1">
      <c r="A283" s="273"/>
    </row>
    <row r="284" spans="1:1">
      <c r="A284" s="273"/>
    </row>
    <row r="285" spans="1:1">
      <c r="A285" s="273"/>
    </row>
    <row r="286" spans="1:1">
      <c r="A286" s="273"/>
    </row>
    <row r="287" spans="1:1">
      <c r="A287" s="273"/>
    </row>
    <row r="288" spans="1:1">
      <c r="A288" s="273"/>
    </row>
    <row r="289" spans="1:1">
      <c r="A289" s="273"/>
    </row>
    <row r="290" spans="1:1">
      <c r="A290" s="273"/>
    </row>
    <row r="291" spans="1:1">
      <c r="A291" s="273"/>
    </row>
    <row r="292" spans="1:1">
      <c r="A292" s="273"/>
    </row>
    <row r="293" spans="1:1">
      <c r="A293" s="273"/>
    </row>
    <row r="294" spans="1:1">
      <c r="A294" s="273"/>
    </row>
    <row r="295" spans="1:1">
      <c r="A295" s="273"/>
    </row>
    <row r="296" spans="1:1">
      <c r="A296" s="273"/>
    </row>
    <row r="297" spans="1:1">
      <c r="A297" s="273"/>
    </row>
    <row r="298" spans="1:1">
      <c r="A298" s="273"/>
    </row>
    <row r="299" spans="1:1">
      <c r="A299" s="273"/>
    </row>
    <row r="300" spans="1:1">
      <c r="A300" s="273"/>
    </row>
    <row r="301" spans="1:1">
      <c r="A301" s="273"/>
    </row>
    <row r="302" spans="1:1">
      <c r="A302" s="273"/>
    </row>
    <row r="303" spans="1:1">
      <c r="A303" s="273"/>
    </row>
    <row r="304" spans="1:1">
      <c r="A304" s="273"/>
    </row>
    <row r="305" spans="1:1">
      <c r="A305" s="273"/>
    </row>
    <row r="306" spans="1:1">
      <c r="A306" s="273"/>
    </row>
    <row r="307" spans="1:1">
      <c r="A307" s="273"/>
    </row>
    <row r="308" spans="1:1">
      <c r="A308" s="273"/>
    </row>
    <row r="309" spans="1:1">
      <c r="A309" s="273"/>
    </row>
    <row r="310" spans="1:1">
      <c r="A310" s="273"/>
    </row>
    <row r="311" spans="1:1">
      <c r="A311" s="273"/>
    </row>
    <row r="312" spans="1:1">
      <c r="A312" s="273"/>
    </row>
    <row r="313" spans="1:1">
      <c r="A313" s="273"/>
    </row>
    <row r="314" spans="1:1">
      <c r="A314" s="273"/>
    </row>
    <row r="315" spans="1:1">
      <c r="A315" s="273"/>
    </row>
    <row r="316" spans="1:1">
      <c r="A316" s="273"/>
    </row>
    <row r="317" spans="1:1">
      <c r="A317" s="273"/>
    </row>
    <row r="318" spans="1:1">
      <c r="A318" s="273"/>
    </row>
    <row r="319" spans="1:1">
      <c r="A319" s="273"/>
    </row>
    <row r="320" spans="1:1">
      <c r="A320" s="273"/>
    </row>
    <row r="321" spans="1:1">
      <c r="A321" s="273"/>
    </row>
    <row r="322" spans="1:1">
      <c r="A322" s="273"/>
    </row>
    <row r="323" spans="1:1">
      <c r="A323" s="273"/>
    </row>
    <row r="324" spans="1:1">
      <c r="A324" s="273"/>
    </row>
    <row r="325" spans="1:1">
      <c r="A325" s="273"/>
    </row>
    <row r="326" spans="1:1">
      <c r="A326" s="273"/>
    </row>
    <row r="327" spans="1:1">
      <c r="A327" s="273"/>
    </row>
  </sheetData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" footer="0"/>
  <pageSetup paperSize="9" scale="48" orientation="landscape" verticalDpi="300" r:id="rId1"/>
  <headerFooter alignWithMargins="0"/>
  <ignoredErrors>
    <ignoredError sqref="H92 H94 G78:G81 G23:G25 G73:G75 G49:G51 G14:G22 G71 H57:H62 G63:G69 H12:H25 H63:H84 G57:G62 H87:H88 F92:G92 G89:G91 H89:H91 D92:E92 G26:G48 H26:H56 H95:H99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7"/>
  <sheetViews>
    <sheetView view="pageBreakPreview" zoomScale="80" zoomScaleSheetLayoutView="80" workbookViewId="0">
      <selection activeCell="K9" sqref="K9"/>
    </sheetView>
  </sheetViews>
  <sheetFormatPr defaultRowHeight="18.75"/>
  <cols>
    <col min="1" max="1" width="60.28515625" style="77" customWidth="1"/>
    <col min="2" max="2" width="12.5703125" style="78" customWidth="1"/>
    <col min="3" max="3" width="14.85546875" style="78" customWidth="1"/>
    <col min="4" max="4" width="16.140625" style="78" customWidth="1"/>
    <col min="5" max="5" width="16.7109375" style="78" customWidth="1"/>
    <col min="6" max="6" width="16.140625" style="78" customWidth="1"/>
    <col min="7" max="7" width="17.140625" style="78" customWidth="1"/>
    <col min="8" max="16384" width="9.140625" style="77"/>
  </cols>
  <sheetData>
    <row r="2" spans="1:7" ht="33.75" customHeight="1">
      <c r="A2" s="525" t="s">
        <v>216</v>
      </c>
      <c r="B2" s="525"/>
      <c r="C2" s="525"/>
      <c r="D2" s="525"/>
      <c r="E2" s="525"/>
      <c r="F2" s="525"/>
      <c r="G2" s="525"/>
    </row>
    <row r="3" spans="1:7" ht="28.5" customHeight="1">
      <c r="A3" s="79"/>
      <c r="B3" s="80"/>
      <c r="C3" s="80"/>
      <c r="D3" s="79"/>
      <c r="E3" s="79"/>
      <c r="F3" s="79"/>
      <c r="G3" s="80"/>
    </row>
    <row r="4" spans="1:7" ht="60" customHeight="1">
      <c r="A4" s="191" t="s">
        <v>102</v>
      </c>
      <c r="B4" s="192" t="s">
        <v>7</v>
      </c>
      <c r="C4" s="51" t="s">
        <v>238</v>
      </c>
      <c r="D4" s="51" t="s">
        <v>298</v>
      </c>
      <c r="E4" s="51" t="s">
        <v>299</v>
      </c>
      <c r="F4" s="192" t="s">
        <v>200</v>
      </c>
      <c r="G4" s="193" t="s">
        <v>199</v>
      </c>
    </row>
    <row r="5" spans="1:7" ht="23.25" customHeight="1">
      <c r="A5" s="194">
        <v>1</v>
      </c>
      <c r="B5" s="195">
        <v>2</v>
      </c>
      <c r="C5" s="195">
        <v>3</v>
      </c>
      <c r="D5" s="195">
        <v>4</v>
      </c>
      <c r="E5" s="195">
        <v>5</v>
      </c>
      <c r="F5" s="195">
        <v>6</v>
      </c>
      <c r="G5" s="195">
        <v>7</v>
      </c>
    </row>
    <row r="6" spans="1:7" ht="44.25" customHeight="1">
      <c r="A6" s="196" t="s">
        <v>201</v>
      </c>
      <c r="B6" s="195">
        <v>6000</v>
      </c>
      <c r="C6" s="195"/>
      <c r="D6" s="197">
        <f>D7+D10</f>
        <v>0</v>
      </c>
      <c r="E6" s="197">
        <f>E7+E10</f>
        <v>0</v>
      </c>
      <c r="F6" s="197">
        <f>E6-D6</f>
        <v>0</v>
      </c>
      <c r="G6" s="197" t="e">
        <f>(E6/D6)*100</f>
        <v>#DIV/0!</v>
      </c>
    </row>
    <row r="7" spans="1:7" ht="31.5" customHeight="1">
      <c r="A7" s="198" t="s">
        <v>202</v>
      </c>
      <c r="B7" s="199">
        <v>6010</v>
      </c>
      <c r="C7" s="199"/>
      <c r="D7" s="200"/>
      <c r="E7" s="200"/>
      <c r="F7" s="197">
        <f t="shared" ref="F7:F12" si="0">E7-D7</f>
        <v>0</v>
      </c>
      <c r="G7" s="197" t="e">
        <f t="shared" ref="G7:G12" si="1">(E7/D7)*100</f>
        <v>#DIV/0!</v>
      </c>
    </row>
    <row r="8" spans="1:7" ht="21.75" customHeight="1">
      <c r="A8" s="198"/>
      <c r="B8" s="199"/>
      <c r="C8" s="199"/>
      <c r="D8" s="200"/>
      <c r="E8" s="200"/>
      <c r="F8" s="197">
        <f t="shared" si="0"/>
        <v>0</v>
      </c>
      <c r="G8" s="197" t="e">
        <f t="shared" si="1"/>
        <v>#DIV/0!</v>
      </c>
    </row>
    <row r="9" spans="1:7" ht="23.25" customHeight="1">
      <c r="A9" s="201"/>
      <c r="B9" s="195"/>
      <c r="C9" s="195"/>
      <c r="D9" s="197"/>
      <c r="E9" s="197"/>
      <c r="F9" s="197">
        <f t="shared" si="0"/>
        <v>0</v>
      </c>
      <c r="G9" s="197" t="e">
        <f t="shared" si="1"/>
        <v>#DIV/0!</v>
      </c>
    </row>
    <row r="10" spans="1:7" s="82" customFormat="1" ht="26.25" customHeight="1">
      <c r="A10" s="202" t="s">
        <v>203</v>
      </c>
      <c r="B10" s="203">
        <v>6020</v>
      </c>
      <c r="C10" s="203"/>
      <c r="D10" s="200"/>
      <c r="E10" s="200"/>
      <c r="F10" s="197">
        <f t="shared" si="0"/>
        <v>0</v>
      </c>
      <c r="G10" s="197" t="e">
        <f t="shared" si="1"/>
        <v>#DIV/0!</v>
      </c>
    </row>
    <row r="11" spans="1:7" ht="23.25" customHeight="1">
      <c r="A11" s="201"/>
      <c r="B11" s="195"/>
      <c r="C11" s="195"/>
      <c r="D11" s="197"/>
      <c r="E11" s="197"/>
      <c r="F11" s="197">
        <f t="shared" si="0"/>
        <v>0</v>
      </c>
      <c r="G11" s="197" t="e">
        <f t="shared" si="1"/>
        <v>#DIV/0!</v>
      </c>
    </row>
    <row r="12" spans="1:7" ht="24" customHeight="1">
      <c r="A12" s="201"/>
      <c r="B12" s="195"/>
      <c r="C12" s="195"/>
      <c r="D12" s="197"/>
      <c r="E12" s="197"/>
      <c r="F12" s="197">
        <f t="shared" si="0"/>
        <v>0</v>
      </c>
      <c r="G12" s="197" t="e">
        <f t="shared" si="1"/>
        <v>#DIV/0!</v>
      </c>
    </row>
    <row r="13" spans="1:7">
      <c r="A13" s="127"/>
      <c r="B13" s="128"/>
      <c r="C13" s="128"/>
      <c r="D13" s="129"/>
      <c r="E13" s="130"/>
      <c r="F13" s="130"/>
      <c r="G13" s="130"/>
    </row>
    <row r="14" spans="1:7" ht="26.25" customHeight="1">
      <c r="A14" s="112" t="s">
        <v>179</v>
      </c>
      <c r="B14" s="113"/>
      <c r="C14" s="113"/>
      <c r="D14" s="204" t="s">
        <v>57</v>
      </c>
      <c r="E14" s="131"/>
      <c r="F14" s="445" t="s">
        <v>191</v>
      </c>
      <c r="G14" s="445"/>
    </row>
    <row r="15" spans="1:7">
      <c r="A15" s="84" t="s">
        <v>181</v>
      </c>
      <c r="B15" s="85"/>
      <c r="C15" s="85"/>
      <c r="D15" s="84" t="s">
        <v>186</v>
      </c>
      <c r="E15" s="84"/>
      <c r="F15" s="374" t="s">
        <v>116</v>
      </c>
      <c r="G15" s="374"/>
    </row>
    <row r="16" spans="1:7">
      <c r="A16" s="127"/>
      <c r="B16" s="128"/>
      <c r="C16" s="128"/>
      <c r="D16" s="129"/>
      <c r="E16" s="130"/>
      <c r="F16" s="130"/>
      <c r="G16" s="130"/>
    </row>
    <row r="17" spans="1:7">
      <c r="A17" s="127"/>
      <c r="B17" s="128"/>
      <c r="C17" s="128"/>
      <c r="D17" s="129"/>
      <c r="E17" s="130"/>
      <c r="F17" s="130"/>
      <c r="G17" s="130"/>
    </row>
    <row r="18" spans="1:7">
      <c r="A18" s="127"/>
      <c r="B18" s="128"/>
      <c r="C18" s="128"/>
      <c r="D18" s="129"/>
      <c r="E18" s="130"/>
      <c r="F18" s="130"/>
      <c r="G18" s="130"/>
    </row>
    <row r="19" spans="1:7">
      <c r="A19" s="127"/>
      <c r="B19" s="128"/>
      <c r="C19" s="128"/>
      <c r="D19" s="129"/>
      <c r="E19" s="130"/>
      <c r="F19" s="130"/>
      <c r="G19" s="130"/>
    </row>
    <row r="20" spans="1:7">
      <c r="A20" s="127"/>
      <c r="B20" s="128"/>
      <c r="C20" s="128"/>
      <c r="D20" s="129"/>
      <c r="E20" s="130"/>
      <c r="F20" s="130"/>
      <c r="G20" s="130"/>
    </row>
    <row r="21" spans="1:7">
      <c r="A21" s="127"/>
      <c r="B21" s="128"/>
      <c r="C21" s="128"/>
      <c r="D21" s="129"/>
      <c r="E21" s="130"/>
      <c r="F21" s="130"/>
      <c r="G21" s="130"/>
    </row>
    <row r="22" spans="1:7">
      <c r="A22" s="127"/>
      <c r="B22" s="128"/>
      <c r="C22" s="128"/>
      <c r="D22" s="129"/>
      <c r="E22" s="130"/>
      <c r="F22" s="130"/>
      <c r="G22" s="130"/>
    </row>
    <row r="23" spans="1:7">
      <c r="A23" s="127"/>
      <c r="B23" s="128"/>
      <c r="C23" s="128"/>
      <c r="D23" s="129"/>
      <c r="E23" s="130"/>
      <c r="F23" s="130"/>
      <c r="G23" s="130"/>
    </row>
    <row r="24" spans="1:7">
      <c r="A24" s="127"/>
      <c r="B24" s="128"/>
      <c r="C24" s="128"/>
      <c r="D24" s="129"/>
      <c r="E24" s="130"/>
      <c r="F24" s="130"/>
      <c r="G24" s="130"/>
    </row>
    <row r="25" spans="1:7">
      <c r="A25" s="127"/>
      <c r="B25" s="128"/>
      <c r="C25" s="128"/>
      <c r="D25" s="129"/>
      <c r="E25" s="130"/>
      <c r="F25" s="130"/>
      <c r="G25" s="130"/>
    </row>
    <row r="26" spans="1:7">
      <c r="A26" s="127"/>
      <c r="B26" s="128"/>
      <c r="C26" s="128"/>
      <c r="D26" s="129"/>
      <c r="E26" s="130"/>
      <c r="F26" s="130"/>
      <c r="G26" s="130"/>
    </row>
    <row r="27" spans="1:7">
      <c r="A27" s="127"/>
      <c r="B27" s="128"/>
      <c r="C27" s="128"/>
      <c r="D27" s="129"/>
      <c r="E27" s="130"/>
      <c r="F27" s="130"/>
      <c r="G27" s="130"/>
    </row>
    <row r="28" spans="1:7">
      <c r="A28" s="127"/>
      <c r="B28" s="128"/>
      <c r="C28" s="128"/>
      <c r="D28" s="129"/>
      <c r="E28" s="130"/>
      <c r="F28" s="130"/>
      <c r="G28" s="130"/>
    </row>
    <row r="29" spans="1:7">
      <c r="A29" s="127"/>
      <c r="B29" s="128"/>
      <c r="C29" s="128"/>
      <c r="D29" s="129"/>
      <c r="E29" s="130"/>
      <c r="F29" s="130"/>
      <c r="G29" s="130"/>
    </row>
    <row r="30" spans="1:7">
      <c r="A30" s="127"/>
      <c r="B30" s="128"/>
      <c r="C30" s="128"/>
      <c r="D30" s="129"/>
      <c r="E30" s="130"/>
      <c r="F30" s="130"/>
      <c r="G30" s="130"/>
    </row>
    <row r="31" spans="1:7">
      <c r="A31" s="127"/>
      <c r="B31" s="128"/>
      <c r="C31" s="128"/>
      <c r="D31" s="129"/>
      <c r="E31" s="130"/>
      <c r="F31" s="130"/>
      <c r="G31" s="130"/>
    </row>
    <row r="32" spans="1:7">
      <c r="A32" s="127"/>
      <c r="B32" s="128"/>
      <c r="C32" s="128"/>
      <c r="D32" s="129"/>
      <c r="E32" s="130"/>
      <c r="F32" s="130"/>
      <c r="G32" s="130"/>
    </row>
    <row r="33" spans="1:7">
      <c r="A33" s="127"/>
      <c r="B33" s="128"/>
      <c r="C33" s="128"/>
      <c r="D33" s="129"/>
      <c r="E33" s="130"/>
      <c r="F33" s="130"/>
      <c r="G33" s="130"/>
    </row>
    <row r="34" spans="1:7">
      <c r="A34" s="127"/>
      <c r="B34" s="128"/>
      <c r="C34" s="128"/>
      <c r="D34" s="129"/>
      <c r="E34" s="130"/>
      <c r="F34" s="130"/>
      <c r="G34" s="130"/>
    </row>
    <row r="35" spans="1:7">
      <c r="A35" s="127"/>
      <c r="B35" s="128"/>
      <c r="C35" s="128"/>
      <c r="D35" s="129"/>
      <c r="E35" s="130"/>
      <c r="F35" s="130"/>
      <c r="G35" s="130"/>
    </row>
    <row r="36" spans="1:7">
      <c r="A36" s="127"/>
      <c r="B36" s="128"/>
      <c r="C36" s="128"/>
      <c r="D36" s="129"/>
      <c r="E36" s="130"/>
      <c r="F36" s="130"/>
      <c r="G36" s="130"/>
    </row>
    <row r="37" spans="1:7">
      <c r="A37" s="127"/>
      <c r="B37" s="128"/>
      <c r="C37" s="128"/>
      <c r="D37" s="129"/>
      <c r="E37" s="130"/>
      <c r="F37" s="130"/>
      <c r="G37" s="130"/>
    </row>
    <row r="38" spans="1:7">
      <c r="A38" s="127"/>
      <c r="B38" s="128"/>
      <c r="C38" s="128"/>
      <c r="D38" s="129"/>
      <c r="E38" s="130"/>
      <c r="F38" s="130"/>
      <c r="G38" s="130"/>
    </row>
    <row r="39" spans="1:7">
      <c r="A39" s="127"/>
      <c r="B39" s="128"/>
      <c r="C39" s="128"/>
      <c r="D39" s="129"/>
      <c r="E39" s="130"/>
      <c r="F39" s="130"/>
      <c r="G39" s="130"/>
    </row>
    <row r="40" spans="1:7">
      <c r="A40" s="127"/>
      <c r="B40" s="128"/>
      <c r="C40" s="128"/>
      <c r="D40" s="129"/>
      <c r="E40" s="130"/>
      <c r="F40" s="130"/>
      <c r="G40" s="130"/>
    </row>
    <row r="41" spans="1:7">
      <c r="A41" s="127"/>
      <c r="B41" s="128"/>
      <c r="C41" s="128"/>
      <c r="D41" s="129"/>
      <c r="E41" s="130"/>
      <c r="F41" s="130"/>
      <c r="G41" s="130"/>
    </row>
    <row r="42" spans="1:7">
      <c r="A42" s="127"/>
      <c r="B42" s="128"/>
      <c r="C42" s="128"/>
      <c r="D42" s="129"/>
      <c r="E42" s="130"/>
      <c r="F42" s="130"/>
      <c r="G42" s="130"/>
    </row>
    <row r="43" spans="1:7">
      <c r="A43" s="127"/>
      <c r="B43" s="128"/>
      <c r="C43" s="128"/>
      <c r="D43" s="129"/>
      <c r="E43" s="130"/>
      <c r="F43" s="130"/>
      <c r="G43" s="130"/>
    </row>
    <row r="44" spans="1:7">
      <c r="A44" s="127"/>
      <c r="B44" s="128"/>
      <c r="C44" s="128"/>
      <c r="D44" s="129"/>
      <c r="E44" s="130"/>
      <c r="F44" s="130"/>
      <c r="G44" s="130"/>
    </row>
    <row r="45" spans="1:7">
      <c r="A45" s="127"/>
      <c r="B45" s="128"/>
      <c r="C45" s="128"/>
      <c r="D45" s="129"/>
      <c r="E45" s="130"/>
      <c r="F45" s="130"/>
      <c r="G45" s="130"/>
    </row>
    <row r="46" spans="1:7">
      <c r="A46" s="127"/>
      <c r="B46" s="128"/>
      <c r="C46" s="128"/>
      <c r="D46" s="129"/>
      <c r="E46" s="130"/>
      <c r="F46" s="130"/>
      <c r="G46" s="130"/>
    </row>
    <row r="47" spans="1:7">
      <c r="A47" s="127"/>
      <c r="D47" s="132"/>
      <c r="E47" s="133"/>
      <c r="F47" s="133"/>
      <c r="G47" s="133"/>
    </row>
    <row r="48" spans="1:7">
      <c r="A48" s="87"/>
      <c r="D48" s="132"/>
      <c r="E48" s="133"/>
      <c r="F48" s="133"/>
      <c r="G48" s="133"/>
    </row>
    <row r="49" spans="1:7">
      <c r="A49" s="87"/>
      <c r="D49" s="132"/>
      <c r="E49" s="133"/>
      <c r="F49" s="133"/>
      <c r="G49" s="133"/>
    </row>
    <row r="50" spans="1:7">
      <c r="A50" s="87"/>
      <c r="D50" s="132"/>
      <c r="E50" s="133"/>
      <c r="F50" s="133"/>
      <c r="G50" s="133"/>
    </row>
    <row r="51" spans="1:7">
      <c r="A51" s="87"/>
      <c r="D51" s="132"/>
      <c r="E51" s="133"/>
      <c r="F51" s="133"/>
      <c r="G51" s="133"/>
    </row>
    <row r="52" spans="1:7">
      <c r="A52" s="87"/>
      <c r="D52" s="132"/>
      <c r="E52" s="133"/>
      <c r="F52" s="133"/>
      <c r="G52" s="133"/>
    </row>
    <row r="53" spans="1:7">
      <c r="A53" s="87"/>
      <c r="D53" s="132"/>
      <c r="E53" s="133"/>
      <c r="F53" s="133"/>
      <c r="G53" s="133"/>
    </row>
    <row r="54" spans="1:7">
      <c r="A54" s="87"/>
      <c r="D54" s="132"/>
      <c r="E54" s="133"/>
      <c r="F54" s="133"/>
      <c r="G54" s="133"/>
    </row>
    <row r="55" spans="1:7">
      <c r="A55" s="87"/>
      <c r="D55" s="132"/>
      <c r="E55" s="133"/>
      <c r="F55" s="133"/>
      <c r="G55" s="133"/>
    </row>
    <row r="56" spans="1:7">
      <c r="A56" s="87"/>
      <c r="D56" s="132"/>
      <c r="E56" s="133"/>
      <c r="F56" s="133"/>
      <c r="G56" s="133"/>
    </row>
    <row r="57" spans="1:7">
      <c r="A57" s="87"/>
      <c r="D57" s="132"/>
      <c r="E57" s="133"/>
      <c r="F57" s="133"/>
      <c r="G57" s="133"/>
    </row>
    <row r="58" spans="1:7">
      <c r="A58" s="87"/>
      <c r="D58" s="132"/>
      <c r="E58" s="133"/>
      <c r="F58" s="133"/>
      <c r="G58" s="133"/>
    </row>
    <row r="59" spans="1:7">
      <c r="A59" s="87"/>
      <c r="D59" s="132"/>
      <c r="E59" s="133"/>
      <c r="F59" s="133"/>
      <c r="G59" s="133"/>
    </row>
    <row r="60" spans="1:7">
      <c r="A60" s="87"/>
      <c r="D60" s="132"/>
      <c r="E60" s="133"/>
      <c r="F60" s="133"/>
      <c r="G60" s="133"/>
    </row>
    <row r="61" spans="1:7">
      <c r="A61" s="87"/>
      <c r="D61" s="132"/>
      <c r="E61" s="133"/>
      <c r="F61" s="133"/>
      <c r="G61" s="133"/>
    </row>
    <row r="62" spans="1:7">
      <c r="A62" s="87"/>
      <c r="D62" s="132"/>
      <c r="E62" s="133"/>
      <c r="F62" s="133"/>
      <c r="G62" s="133"/>
    </row>
    <row r="63" spans="1:7">
      <c r="A63" s="87"/>
      <c r="D63" s="132"/>
      <c r="E63" s="133"/>
      <c r="F63" s="133"/>
      <c r="G63" s="133"/>
    </row>
    <row r="64" spans="1:7">
      <c r="A64" s="87"/>
      <c r="D64" s="132"/>
      <c r="E64" s="133"/>
      <c r="F64" s="133"/>
      <c r="G64" s="133"/>
    </row>
    <row r="65" spans="1:7">
      <c r="A65" s="87"/>
      <c r="D65" s="132"/>
      <c r="E65" s="133"/>
      <c r="F65" s="133"/>
      <c r="G65" s="133"/>
    </row>
    <row r="66" spans="1:7">
      <c r="A66" s="87"/>
      <c r="D66" s="132"/>
      <c r="E66" s="133"/>
      <c r="F66" s="133"/>
      <c r="G66" s="133"/>
    </row>
    <row r="67" spans="1:7">
      <c r="A67" s="87"/>
      <c r="D67" s="132"/>
      <c r="E67" s="133"/>
      <c r="F67" s="133"/>
      <c r="G67" s="133"/>
    </row>
    <row r="68" spans="1:7">
      <c r="A68" s="87"/>
      <c r="D68" s="132"/>
      <c r="E68" s="133"/>
      <c r="F68" s="133"/>
      <c r="G68" s="133"/>
    </row>
    <row r="69" spans="1:7">
      <c r="A69" s="87"/>
      <c r="D69" s="132"/>
      <c r="E69" s="133"/>
      <c r="F69" s="133"/>
      <c r="G69" s="133"/>
    </row>
    <row r="70" spans="1:7">
      <c r="A70" s="87"/>
    </row>
    <row r="71" spans="1:7">
      <c r="A71" s="88"/>
    </row>
    <row r="72" spans="1:7">
      <c r="A72" s="88"/>
    </row>
    <row r="73" spans="1:7">
      <c r="A73" s="88"/>
    </row>
    <row r="74" spans="1:7">
      <c r="A74" s="88"/>
    </row>
    <row r="75" spans="1:7">
      <c r="A75" s="88"/>
    </row>
    <row r="76" spans="1:7">
      <c r="A76" s="88"/>
    </row>
    <row r="77" spans="1:7">
      <c r="A77" s="88"/>
    </row>
    <row r="78" spans="1:7">
      <c r="A78" s="88"/>
    </row>
    <row r="79" spans="1:7">
      <c r="A79" s="88"/>
    </row>
    <row r="80" spans="1:7">
      <c r="A80" s="88"/>
    </row>
    <row r="81" spans="1:1">
      <c r="A81" s="88"/>
    </row>
    <row r="82" spans="1:1">
      <c r="A82" s="88"/>
    </row>
    <row r="83" spans="1:1">
      <c r="A83" s="88"/>
    </row>
    <row r="84" spans="1:1">
      <c r="A84" s="88"/>
    </row>
    <row r="85" spans="1:1">
      <c r="A85" s="88"/>
    </row>
    <row r="86" spans="1:1">
      <c r="A86" s="88"/>
    </row>
    <row r="87" spans="1:1">
      <c r="A87" s="88"/>
    </row>
    <row r="88" spans="1:1">
      <c r="A88" s="88"/>
    </row>
    <row r="89" spans="1:1">
      <c r="A89" s="88"/>
    </row>
    <row r="90" spans="1:1">
      <c r="A90" s="88"/>
    </row>
    <row r="91" spans="1:1">
      <c r="A91" s="88"/>
    </row>
    <row r="92" spans="1:1">
      <c r="A92" s="88"/>
    </row>
    <row r="93" spans="1:1">
      <c r="A93" s="88"/>
    </row>
    <row r="94" spans="1:1">
      <c r="A94" s="88"/>
    </row>
    <row r="95" spans="1:1">
      <c r="A95" s="88"/>
    </row>
    <row r="96" spans="1:1">
      <c r="A96" s="88"/>
    </row>
    <row r="97" spans="1:1">
      <c r="A97" s="88"/>
    </row>
    <row r="98" spans="1:1">
      <c r="A98" s="88"/>
    </row>
    <row r="99" spans="1:1">
      <c r="A99" s="88"/>
    </row>
    <row r="100" spans="1:1">
      <c r="A100" s="88"/>
    </row>
    <row r="101" spans="1:1">
      <c r="A101" s="88"/>
    </row>
    <row r="102" spans="1:1">
      <c r="A102" s="88"/>
    </row>
    <row r="103" spans="1:1">
      <c r="A103" s="88"/>
    </row>
    <row r="104" spans="1:1">
      <c r="A104" s="88"/>
    </row>
    <row r="105" spans="1:1">
      <c r="A105" s="88"/>
    </row>
    <row r="106" spans="1:1">
      <c r="A106" s="88"/>
    </row>
    <row r="107" spans="1:1">
      <c r="A107" s="88"/>
    </row>
    <row r="108" spans="1:1">
      <c r="A108" s="88"/>
    </row>
    <row r="109" spans="1:1">
      <c r="A109" s="88"/>
    </row>
    <row r="110" spans="1:1">
      <c r="A110" s="88"/>
    </row>
    <row r="111" spans="1:1">
      <c r="A111" s="88"/>
    </row>
    <row r="112" spans="1:1">
      <c r="A112" s="88"/>
    </row>
    <row r="113" spans="1:1">
      <c r="A113" s="88"/>
    </row>
    <row r="114" spans="1:1">
      <c r="A114" s="88"/>
    </row>
    <row r="115" spans="1:1">
      <c r="A115" s="88"/>
    </row>
    <row r="116" spans="1:1">
      <c r="A116" s="88"/>
    </row>
    <row r="117" spans="1:1">
      <c r="A117" s="88"/>
    </row>
    <row r="118" spans="1:1">
      <c r="A118" s="88"/>
    </row>
    <row r="119" spans="1:1">
      <c r="A119" s="88"/>
    </row>
    <row r="120" spans="1:1">
      <c r="A120" s="88"/>
    </row>
    <row r="121" spans="1:1">
      <c r="A121" s="88"/>
    </row>
    <row r="122" spans="1:1">
      <c r="A122" s="88"/>
    </row>
    <row r="123" spans="1:1">
      <c r="A123" s="88"/>
    </row>
    <row r="124" spans="1:1">
      <c r="A124" s="88"/>
    </row>
    <row r="125" spans="1:1">
      <c r="A125" s="88"/>
    </row>
    <row r="126" spans="1:1">
      <c r="A126" s="88"/>
    </row>
    <row r="127" spans="1:1">
      <c r="A127" s="88"/>
    </row>
    <row r="128" spans="1:1">
      <c r="A128" s="88"/>
    </row>
    <row r="129" spans="1:1">
      <c r="A129" s="88"/>
    </row>
    <row r="130" spans="1:1">
      <c r="A130" s="88"/>
    </row>
    <row r="131" spans="1:1">
      <c r="A131" s="88"/>
    </row>
    <row r="132" spans="1:1">
      <c r="A132" s="88"/>
    </row>
    <row r="133" spans="1:1">
      <c r="A133" s="88"/>
    </row>
    <row r="134" spans="1:1">
      <c r="A134" s="88"/>
    </row>
    <row r="135" spans="1:1">
      <c r="A135" s="88"/>
    </row>
    <row r="136" spans="1:1">
      <c r="A136" s="88"/>
    </row>
    <row r="137" spans="1:1">
      <c r="A137" s="88"/>
    </row>
    <row r="138" spans="1:1">
      <c r="A138" s="88"/>
    </row>
    <row r="139" spans="1:1">
      <c r="A139" s="88"/>
    </row>
    <row r="140" spans="1:1">
      <c r="A140" s="88"/>
    </row>
    <row r="141" spans="1:1">
      <c r="A141" s="88"/>
    </row>
    <row r="142" spans="1:1">
      <c r="A142" s="88"/>
    </row>
    <row r="143" spans="1:1">
      <c r="A143" s="88"/>
    </row>
    <row r="144" spans="1:1">
      <c r="A144" s="88"/>
    </row>
    <row r="145" spans="1:1">
      <c r="A145" s="88"/>
    </row>
    <row r="146" spans="1:1">
      <c r="A146" s="88"/>
    </row>
    <row r="147" spans="1:1">
      <c r="A147" s="88"/>
    </row>
    <row r="148" spans="1:1">
      <c r="A148" s="88"/>
    </row>
    <row r="149" spans="1:1">
      <c r="A149" s="88"/>
    </row>
    <row r="150" spans="1:1">
      <c r="A150" s="88"/>
    </row>
    <row r="151" spans="1:1">
      <c r="A151" s="88"/>
    </row>
    <row r="152" spans="1:1">
      <c r="A152" s="88"/>
    </row>
    <row r="153" spans="1:1">
      <c r="A153" s="88"/>
    </row>
    <row r="154" spans="1:1">
      <c r="A154" s="88"/>
    </row>
    <row r="155" spans="1:1">
      <c r="A155" s="88"/>
    </row>
    <row r="156" spans="1:1">
      <c r="A156" s="88"/>
    </row>
    <row r="157" spans="1:1">
      <c r="A157" s="88"/>
    </row>
    <row r="158" spans="1:1">
      <c r="A158" s="88"/>
    </row>
    <row r="159" spans="1:1">
      <c r="A159" s="88"/>
    </row>
    <row r="160" spans="1:1">
      <c r="A160" s="88"/>
    </row>
    <row r="161" spans="1:1">
      <c r="A161" s="88"/>
    </row>
    <row r="162" spans="1:1">
      <c r="A162" s="88"/>
    </row>
    <row r="163" spans="1:1">
      <c r="A163" s="88"/>
    </row>
    <row r="164" spans="1:1">
      <c r="A164" s="88"/>
    </row>
    <row r="165" spans="1:1">
      <c r="A165" s="88"/>
    </row>
    <row r="166" spans="1:1">
      <c r="A166" s="88"/>
    </row>
    <row r="167" spans="1:1">
      <c r="A167" s="88"/>
    </row>
    <row r="168" spans="1:1">
      <c r="A168" s="88"/>
    </row>
    <row r="169" spans="1:1">
      <c r="A169" s="88"/>
    </row>
    <row r="170" spans="1:1">
      <c r="A170" s="88"/>
    </row>
    <row r="171" spans="1:1">
      <c r="A171" s="88"/>
    </row>
    <row r="172" spans="1:1">
      <c r="A172" s="88"/>
    </row>
    <row r="173" spans="1:1">
      <c r="A173" s="88"/>
    </row>
    <row r="174" spans="1:1">
      <c r="A174" s="88"/>
    </row>
    <row r="175" spans="1:1">
      <c r="A175" s="88"/>
    </row>
    <row r="176" spans="1:1">
      <c r="A176" s="88"/>
    </row>
    <row r="177" spans="1:1">
      <c r="A177" s="88"/>
    </row>
    <row r="178" spans="1:1">
      <c r="A178" s="88"/>
    </row>
    <row r="179" spans="1:1">
      <c r="A179" s="88"/>
    </row>
    <row r="180" spans="1:1">
      <c r="A180" s="88"/>
    </row>
    <row r="181" spans="1:1">
      <c r="A181" s="88"/>
    </row>
    <row r="182" spans="1:1">
      <c r="A182" s="88"/>
    </row>
    <row r="183" spans="1:1">
      <c r="A183" s="88"/>
    </row>
    <row r="184" spans="1:1">
      <c r="A184" s="88"/>
    </row>
    <row r="185" spans="1:1">
      <c r="A185" s="88"/>
    </row>
    <row r="186" spans="1:1">
      <c r="A186" s="88"/>
    </row>
    <row r="187" spans="1:1">
      <c r="A187" s="88"/>
    </row>
    <row r="188" spans="1:1">
      <c r="A188" s="88"/>
    </row>
    <row r="189" spans="1:1">
      <c r="A189" s="88"/>
    </row>
    <row r="190" spans="1:1">
      <c r="A190" s="88"/>
    </row>
    <row r="191" spans="1:1">
      <c r="A191" s="88"/>
    </row>
    <row r="192" spans="1:1">
      <c r="A192" s="88"/>
    </row>
    <row r="193" spans="1:1">
      <c r="A193" s="88"/>
    </row>
    <row r="194" spans="1:1">
      <c r="A194" s="88"/>
    </row>
    <row r="195" spans="1:1">
      <c r="A195" s="88"/>
    </row>
    <row r="196" spans="1:1">
      <c r="A196" s="88"/>
    </row>
    <row r="197" spans="1:1">
      <c r="A197" s="88"/>
    </row>
    <row r="198" spans="1:1">
      <c r="A198" s="88"/>
    </row>
    <row r="199" spans="1:1">
      <c r="A199" s="88"/>
    </row>
    <row r="200" spans="1:1">
      <c r="A200" s="88"/>
    </row>
    <row r="201" spans="1:1">
      <c r="A201" s="88"/>
    </row>
    <row r="202" spans="1:1">
      <c r="A202" s="88"/>
    </row>
    <row r="203" spans="1:1">
      <c r="A203" s="88"/>
    </row>
    <row r="204" spans="1:1">
      <c r="A204" s="88"/>
    </row>
    <row r="205" spans="1:1">
      <c r="A205" s="88"/>
    </row>
    <row r="206" spans="1:1">
      <c r="A206" s="88"/>
    </row>
    <row r="207" spans="1:1">
      <c r="A207" s="88"/>
    </row>
    <row r="208" spans="1:1">
      <c r="A208" s="88"/>
    </row>
    <row r="209" spans="1:1">
      <c r="A209" s="88"/>
    </row>
    <row r="210" spans="1:1">
      <c r="A210" s="88"/>
    </row>
    <row r="211" spans="1:1">
      <c r="A211" s="88"/>
    </row>
    <row r="212" spans="1:1">
      <c r="A212" s="88"/>
    </row>
    <row r="213" spans="1:1">
      <c r="A213" s="88"/>
    </row>
    <row r="214" spans="1:1">
      <c r="A214" s="88"/>
    </row>
    <row r="215" spans="1:1">
      <c r="A215" s="88"/>
    </row>
    <row r="216" spans="1:1">
      <c r="A216" s="88"/>
    </row>
    <row r="217" spans="1:1">
      <c r="A217" s="88"/>
    </row>
    <row r="218" spans="1:1">
      <c r="A218" s="88"/>
    </row>
    <row r="219" spans="1:1">
      <c r="A219" s="88"/>
    </row>
    <row r="220" spans="1:1">
      <c r="A220" s="88"/>
    </row>
    <row r="221" spans="1:1">
      <c r="A221" s="88"/>
    </row>
    <row r="222" spans="1:1">
      <c r="A222" s="88"/>
    </row>
    <row r="223" spans="1:1">
      <c r="A223" s="88"/>
    </row>
    <row r="224" spans="1:1">
      <c r="A224" s="88"/>
    </row>
    <row r="225" spans="1:1">
      <c r="A225" s="88"/>
    </row>
    <row r="226" spans="1:1">
      <c r="A226" s="88"/>
    </row>
    <row r="227" spans="1:1">
      <c r="A227" s="88"/>
    </row>
    <row r="228" spans="1:1">
      <c r="A228" s="88"/>
    </row>
    <row r="229" spans="1:1">
      <c r="A229" s="88"/>
    </row>
    <row r="230" spans="1:1">
      <c r="A230" s="88"/>
    </row>
    <row r="231" spans="1:1">
      <c r="A231" s="88"/>
    </row>
    <row r="232" spans="1:1">
      <c r="A232" s="88"/>
    </row>
    <row r="233" spans="1:1">
      <c r="A233" s="88"/>
    </row>
    <row r="234" spans="1:1">
      <c r="A234" s="88"/>
    </row>
    <row r="235" spans="1:1">
      <c r="A235" s="88"/>
    </row>
    <row r="236" spans="1:1">
      <c r="A236" s="88"/>
    </row>
    <row r="237" spans="1:1">
      <c r="A237" s="88"/>
    </row>
  </sheetData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L276"/>
  <sheetViews>
    <sheetView view="pageBreakPreview" topLeftCell="A37" zoomScale="60" workbookViewId="0">
      <selection activeCell="L48" sqref="L48"/>
    </sheetView>
  </sheetViews>
  <sheetFormatPr defaultRowHeight="18.75"/>
  <cols>
    <col min="1" max="1" width="59" style="2" customWidth="1"/>
    <col min="2" max="2" width="12.85546875" style="14" customWidth="1"/>
    <col min="3" max="3" width="15.7109375" style="49" customWidth="1"/>
    <col min="4" max="4" width="18" style="14" customWidth="1"/>
    <col min="5" max="5" width="16.7109375" style="49" customWidth="1"/>
    <col min="6" max="6" width="17" style="14" customWidth="1"/>
    <col min="7" max="7" width="16.5703125" style="14" customWidth="1"/>
    <col min="8" max="16384" width="9.140625" style="2"/>
  </cols>
  <sheetData>
    <row r="2" spans="1:12">
      <c r="A2" s="369" t="s">
        <v>213</v>
      </c>
      <c r="B2" s="369"/>
      <c r="C2" s="369"/>
      <c r="D2" s="369"/>
      <c r="E2" s="369"/>
      <c r="F2" s="369"/>
      <c r="G2" s="369"/>
    </row>
    <row r="3" spans="1:12">
      <c r="A3" s="17"/>
      <c r="B3" s="7"/>
      <c r="C3" s="7"/>
      <c r="D3" s="17"/>
      <c r="E3" s="305"/>
      <c r="F3" s="17"/>
      <c r="G3" s="7"/>
    </row>
    <row r="4" spans="1:12" ht="73.5" customHeight="1">
      <c r="A4" s="50" t="s">
        <v>102</v>
      </c>
      <c r="B4" s="51" t="s">
        <v>7</v>
      </c>
      <c r="C4" s="51" t="s">
        <v>238</v>
      </c>
      <c r="D4" s="51" t="s">
        <v>298</v>
      </c>
      <c r="E4" s="306" t="s">
        <v>299</v>
      </c>
      <c r="F4" s="51" t="s">
        <v>200</v>
      </c>
      <c r="G4" s="52" t="s">
        <v>217</v>
      </c>
    </row>
    <row r="5" spans="1:12" ht="23.25" customHeight="1">
      <c r="A5" s="33">
        <v>1</v>
      </c>
      <c r="B5" s="34">
        <v>2</v>
      </c>
      <c r="C5" s="34">
        <v>3</v>
      </c>
      <c r="D5" s="34">
        <v>4</v>
      </c>
      <c r="E5" s="307">
        <v>5</v>
      </c>
      <c r="F5" s="34">
        <v>6</v>
      </c>
      <c r="G5" s="34">
        <v>7</v>
      </c>
    </row>
    <row r="6" spans="1:12" ht="58.5" customHeight="1">
      <c r="A6" s="57" t="s">
        <v>195</v>
      </c>
      <c r="B6" s="58">
        <v>1018</v>
      </c>
      <c r="C6" s="225">
        <f>SUM(C7:C24)</f>
        <v>-386</v>
      </c>
      <c r="D6" s="225">
        <f>SUM(D7:D24)</f>
        <v>-350</v>
      </c>
      <c r="E6" s="225">
        <f>SUM(E7:E24)</f>
        <v>-412</v>
      </c>
      <c r="F6" s="282">
        <f>E6-D6</f>
        <v>-62</v>
      </c>
      <c r="G6" s="282">
        <f>(E6/D6)*100</f>
        <v>117.71428571428571</v>
      </c>
    </row>
    <row r="7" spans="1:12" ht="26.25" customHeight="1">
      <c r="A7" s="220" t="s">
        <v>17</v>
      </c>
      <c r="B7" s="221"/>
      <c r="C7" s="222">
        <v>0</v>
      </c>
      <c r="D7" s="222">
        <v>0</v>
      </c>
      <c r="E7" s="222">
        <v>0</v>
      </c>
      <c r="F7" s="35">
        <f>E7-D7</f>
        <v>0</v>
      </c>
      <c r="G7" s="56" t="e">
        <f>(E7/D7)*100</f>
        <v>#DIV/0!</v>
      </c>
    </row>
    <row r="8" spans="1:12" ht="24.75" customHeight="1">
      <c r="A8" s="220" t="s">
        <v>239</v>
      </c>
      <c r="B8" s="221"/>
      <c r="C8" s="222">
        <v>-13</v>
      </c>
      <c r="D8" s="222">
        <v>-13</v>
      </c>
      <c r="E8" s="222">
        <v>-12</v>
      </c>
      <c r="F8" s="35">
        <f t="shared" ref="F8:F35" si="0">E8-D8</f>
        <v>1</v>
      </c>
      <c r="G8" s="35">
        <f t="shared" ref="G8:G35" si="1">(E8/D8)*100</f>
        <v>92.307692307692307</v>
      </c>
    </row>
    <row r="9" spans="1:12" ht="24" customHeight="1">
      <c r="A9" s="220" t="s">
        <v>240</v>
      </c>
      <c r="B9" s="221"/>
      <c r="C9" s="222">
        <v>-12</v>
      </c>
      <c r="D9" s="222">
        <v>-13</v>
      </c>
      <c r="E9" s="222">
        <v>-19</v>
      </c>
      <c r="F9" s="35">
        <f t="shared" si="0"/>
        <v>-6</v>
      </c>
      <c r="G9" s="35">
        <f t="shared" si="1"/>
        <v>146.15384615384613</v>
      </c>
    </row>
    <row r="10" spans="1:12" ht="42.75" customHeight="1">
      <c r="A10" s="220" t="s">
        <v>241</v>
      </c>
      <c r="B10" s="221"/>
      <c r="C10" s="222">
        <v>-1</v>
      </c>
      <c r="D10" s="222">
        <v>-1</v>
      </c>
      <c r="E10" s="222">
        <v>0</v>
      </c>
      <c r="F10" s="35">
        <f t="shared" si="0"/>
        <v>1</v>
      </c>
      <c r="G10" s="35">
        <f t="shared" si="1"/>
        <v>0</v>
      </c>
      <c r="L10" s="281"/>
    </row>
    <row r="11" spans="1:12" ht="26.25" customHeight="1">
      <c r="A11" s="220" t="s">
        <v>242</v>
      </c>
      <c r="B11" s="221"/>
      <c r="C11" s="222">
        <v>0</v>
      </c>
      <c r="D11" s="222">
        <v>0</v>
      </c>
      <c r="E11" s="222">
        <v>-14</v>
      </c>
      <c r="F11" s="35">
        <f t="shared" si="0"/>
        <v>-14</v>
      </c>
      <c r="G11" s="56" t="e">
        <f t="shared" si="1"/>
        <v>#DIV/0!</v>
      </c>
    </row>
    <row r="12" spans="1:12" ht="26.25" customHeight="1">
      <c r="A12" s="220" t="s">
        <v>243</v>
      </c>
      <c r="B12" s="221"/>
      <c r="C12" s="222">
        <v>-142</v>
      </c>
      <c r="D12" s="222">
        <v>-175</v>
      </c>
      <c r="E12" s="222">
        <v>-142</v>
      </c>
      <c r="F12" s="35">
        <f t="shared" si="0"/>
        <v>33</v>
      </c>
      <c r="G12" s="35">
        <f t="shared" si="1"/>
        <v>81.142857142857139</v>
      </c>
    </row>
    <row r="13" spans="1:12" ht="26.25" customHeight="1">
      <c r="A13" s="223" t="s">
        <v>244</v>
      </c>
      <c r="B13" s="221"/>
      <c r="C13" s="222">
        <v>-8</v>
      </c>
      <c r="D13" s="222">
        <v>-6</v>
      </c>
      <c r="E13" s="222">
        <v>-8</v>
      </c>
      <c r="F13" s="35">
        <f t="shared" si="0"/>
        <v>-2</v>
      </c>
      <c r="G13" s="35">
        <f t="shared" si="1"/>
        <v>133.33333333333331</v>
      </c>
    </row>
    <row r="14" spans="1:12" ht="39.75" customHeight="1">
      <c r="A14" s="223" t="s">
        <v>245</v>
      </c>
      <c r="B14" s="221"/>
      <c r="C14" s="222">
        <v>-1</v>
      </c>
      <c r="D14" s="222">
        <v>0</v>
      </c>
      <c r="E14" s="222">
        <v>0</v>
      </c>
      <c r="F14" s="35">
        <f t="shared" si="0"/>
        <v>0</v>
      </c>
      <c r="G14" s="56" t="e">
        <f t="shared" si="1"/>
        <v>#DIV/0!</v>
      </c>
    </row>
    <row r="15" spans="1:12" ht="39" customHeight="1">
      <c r="A15" s="223" t="s">
        <v>246</v>
      </c>
      <c r="B15" s="221"/>
      <c r="C15" s="222">
        <v>-103</v>
      </c>
      <c r="D15" s="222">
        <v>-90</v>
      </c>
      <c r="E15" s="222">
        <v>-104</v>
      </c>
      <c r="F15" s="35">
        <f t="shared" si="0"/>
        <v>-14</v>
      </c>
      <c r="G15" s="35">
        <f t="shared" si="1"/>
        <v>115.55555555555554</v>
      </c>
    </row>
    <row r="16" spans="1:12" ht="41.25" customHeight="1">
      <c r="A16" s="275" t="s">
        <v>280</v>
      </c>
      <c r="B16" s="276"/>
      <c r="C16" s="277">
        <v>-24</v>
      </c>
      <c r="D16" s="277">
        <v>0</v>
      </c>
      <c r="E16" s="277">
        <v>-41</v>
      </c>
      <c r="F16" s="35">
        <f t="shared" si="0"/>
        <v>-41</v>
      </c>
      <c r="G16" s="56" t="e">
        <f t="shared" si="1"/>
        <v>#DIV/0!</v>
      </c>
    </row>
    <row r="17" spans="1:7" ht="22.5" customHeight="1">
      <c r="A17" s="223" t="s">
        <v>247</v>
      </c>
      <c r="B17" s="221"/>
      <c r="C17" s="222">
        <v>-44</v>
      </c>
      <c r="D17" s="222">
        <v>-18</v>
      </c>
      <c r="E17" s="222">
        <v>-42</v>
      </c>
      <c r="F17" s="35">
        <f t="shared" si="0"/>
        <v>-24</v>
      </c>
      <c r="G17" s="35">
        <f t="shared" si="1"/>
        <v>233.33333333333334</v>
      </c>
    </row>
    <row r="18" spans="1:7" ht="26.25" customHeight="1">
      <c r="A18" s="275" t="s">
        <v>275</v>
      </c>
      <c r="B18" s="276"/>
      <c r="C18" s="222">
        <v>-10</v>
      </c>
      <c r="D18" s="277">
        <v>0</v>
      </c>
      <c r="E18" s="222">
        <v>0</v>
      </c>
      <c r="F18" s="35">
        <f t="shared" si="0"/>
        <v>0</v>
      </c>
      <c r="G18" s="56" t="e">
        <f t="shared" si="1"/>
        <v>#DIV/0!</v>
      </c>
    </row>
    <row r="19" spans="1:7" ht="26.25" customHeight="1">
      <c r="A19" s="275" t="s">
        <v>257</v>
      </c>
      <c r="B19" s="276"/>
      <c r="C19" s="222">
        <v>-6</v>
      </c>
      <c r="D19" s="277">
        <v>-5</v>
      </c>
      <c r="E19" s="222">
        <v>-7</v>
      </c>
      <c r="F19" s="35">
        <f t="shared" si="0"/>
        <v>-2</v>
      </c>
      <c r="G19" s="35">
        <f t="shared" si="1"/>
        <v>140</v>
      </c>
    </row>
    <row r="20" spans="1:7" ht="26.25" customHeight="1">
      <c r="A20" s="223" t="s">
        <v>248</v>
      </c>
      <c r="B20" s="221"/>
      <c r="C20" s="222">
        <v>-6</v>
      </c>
      <c r="D20" s="222">
        <v>-6</v>
      </c>
      <c r="E20" s="222">
        <v>-6</v>
      </c>
      <c r="F20" s="35">
        <f t="shared" si="0"/>
        <v>0</v>
      </c>
      <c r="G20" s="35">
        <f t="shared" si="1"/>
        <v>100</v>
      </c>
    </row>
    <row r="21" spans="1:7" ht="26.25" customHeight="1">
      <c r="A21" s="223" t="s">
        <v>249</v>
      </c>
      <c r="B21" s="221"/>
      <c r="C21" s="222">
        <v>-1</v>
      </c>
      <c r="D21" s="222">
        <v>-2</v>
      </c>
      <c r="E21" s="222">
        <v>-2</v>
      </c>
      <c r="F21" s="35">
        <f t="shared" si="0"/>
        <v>0</v>
      </c>
      <c r="G21" s="35">
        <f t="shared" si="1"/>
        <v>100</v>
      </c>
    </row>
    <row r="22" spans="1:7" ht="25.5" customHeight="1">
      <c r="A22" s="223" t="s">
        <v>250</v>
      </c>
      <c r="B22" s="221"/>
      <c r="C22" s="222">
        <v>-11</v>
      </c>
      <c r="D22" s="222">
        <v>-13</v>
      </c>
      <c r="E22" s="222">
        <v>-8</v>
      </c>
      <c r="F22" s="35">
        <f t="shared" si="0"/>
        <v>5</v>
      </c>
      <c r="G22" s="35">
        <f t="shared" si="1"/>
        <v>61.53846153846154</v>
      </c>
    </row>
    <row r="23" spans="1:7" ht="25.5" customHeight="1">
      <c r="A23" s="317" t="s">
        <v>309</v>
      </c>
      <c r="B23" s="318"/>
      <c r="C23" s="319">
        <v>0</v>
      </c>
      <c r="D23" s="319">
        <v>-4</v>
      </c>
      <c r="E23" s="319">
        <v>-1</v>
      </c>
      <c r="F23" s="320">
        <f t="shared" si="0"/>
        <v>3</v>
      </c>
      <c r="G23" s="320">
        <f t="shared" si="1"/>
        <v>25</v>
      </c>
    </row>
    <row r="24" spans="1:7" ht="35.25" customHeight="1">
      <c r="A24" s="223" t="s">
        <v>253</v>
      </c>
      <c r="B24" s="224"/>
      <c r="C24" s="222">
        <v>-4</v>
      </c>
      <c r="D24" s="222">
        <v>-4</v>
      </c>
      <c r="E24" s="222">
        <v>-6</v>
      </c>
      <c r="F24" s="35">
        <f t="shared" si="0"/>
        <v>-2</v>
      </c>
      <c r="G24" s="35">
        <f t="shared" si="1"/>
        <v>150</v>
      </c>
    </row>
    <row r="25" spans="1:7" s="12" customFormat="1" ht="37.5" customHeight="1">
      <c r="A25" s="57" t="s">
        <v>196</v>
      </c>
      <c r="B25" s="65">
        <v>1049</v>
      </c>
      <c r="C25" s="225">
        <f>SUM(C26:C32)</f>
        <v>-127</v>
      </c>
      <c r="D25" s="225">
        <f>SUM(D26:D32)</f>
        <v>-125</v>
      </c>
      <c r="E25" s="225">
        <f>SUM(E26:E32)</f>
        <v>-154</v>
      </c>
      <c r="F25" s="282">
        <f t="shared" ref="F25:F44" si="2">E25-D25</f>
        <v>-29</v>
      </c>
      <c r="G25" s="282">
        <f t="shared" ref="G25:G44" si="3">(E25/D25)*100</f>
        <v>123.2</v>
      </c>
    </row>
    <row r="26" spans="1:7" s="12" customFormat="1" ht="23.25" customHeight="1">
      <c r="A26" s="223" t="s">
        <v>252</v>
      </c>
      <c r="B26" s="226"/>
      <c r="C26" s="222">
        <v>-6</v>
      </c>
      <c r="D26" s="222">
        <v>-5</v>
      </c>
      <c r="E26" s="222">
        <v>-2</v>
      </c>
      <c r="F26" s="35">
        <f t="shared" si="0"/>
        <v>3</v>
      </c>
      <c r="G26" s="35">
        <f t="shared" si="1"/>
        <v>40</v>
      </c>
    </row>
    <row r="27" spans="1:7" s="12" customFormat="1" ht="22.5" customHeight="1">
      <c r="A27" s="223" t="s">
        <v>276</v>
      </c>
      <c r="B27" s="226"/>
      <c r="C27" s="222">
        <v>-26</v>
      </c>
      <c r="D27" s="222">
        <v>-25</v>
      </c>
      <c r="E27" s="222">
        <v>-35</v>
      </c>
      <c r="F27" s="35">
        <f t="shared" si="0"/>
        <v>-10</v>
      </c>
      <c r="G27" s="35">
        <f t="shared" si="1"/>
        <v>140</v>
      </c>
    </row>
    <row r="28" spans="1:7" s="12" customFormat="1" ht="37.5" customHeight="1">
      <c r="A28" s="223" t="s">
        <v>254</v>
      </c>
      <c r="B28" s="226"/>
      <c r="C28" s="222">
        <v>-32</v>
      </c>
      <c r="D28" s="222">
        <v>-40</v>
      </c>
      <c r="E28" s="222">
        <v>-31</v>
      </c>
      <c r="F28" s="35">
        <f t="shared" si="0"/>
        <v>9</v>
      </c>
      <c r="G28" s="35">
        <f t="shared" si="1"/>
        <v>77.5</v>
      </c>
    </row>
    <row r="29" spans="1:7" s="12" customFormat="1" ht="23.25" customHeight="1">
      <c r="A29" s="223" t="s">
        <v>255</v>
      </c>
      <c r="B29" s="226"/>
      <c r="C29" s="222"/>
      <c r="D29" s="222"/>
      <c r="E29" s="222"/>
      <c r="F29" s="35">
        <f t="shared" si="0"/>
        <v>0</v>
      </c>
      <c r="G29" s="56" t="e">
        <f t="shared" si="1"/>
        <v>#DIV/0!</v>
      </c>
    </row>
    <row r="30" spans="1:7" s="12" customFormat="1" ht="28.5" customHeight="1">
      <c r="A30" s="223" t="s">
        <v>322</v>
      </c>
      <c r="B30" s="226"/>
      <c r="C30" s="222">
        <v>-45</v>
      </c>
      <c r="D30" s="222">
        <v>-40</v>
      </c>
      <c r="E30" s="222">
        <v>-68</v>
      </c>
      <c r="F30" s="35">
        <f t="shared" si="0"/>
        <v>-28</v>
      </c>
      <c r="G30" s="35">
        <f t="shared" si="1"/>
        <v>170</v>
      </c>
    </row>
    <row r="31" spans="1:7" s="12" customFormat="1" ht="57" customHeight="1">
      <c r="A31" s="227" t="s">
        <v>256</v>
      </c>
      <c r="B31" s="228"/>
      <c r="C31" s="222">
        <v>-4</v>
      </c>
      <c r="D31" s="222">
        <v>-2</v>
      </c>
      <c r="E31" s="222">
        <v>-4</v>
      </c>
      <c r="F31" s="35">
        <f t="shared" si="0"/>
        <v>-2</v>
      </c>
      <c r="G31" s="56">
        <f t="shared" si="1"/>
        <v>200</v>
      </c>
    </row>
    <row r="32" spans="1:7" s="12" customFormat="1" ht="29.25" customHeight="1">
      <c r="A32" s="223" t="s">
        <v>251</v>
      </c>
      <c r="B32" s="226"/>
      <c r="C32" s="222">
        <v>-14</v>
      </c>
      <c r="D32" s="222">
        <v>-13</v>
      </c>
      <c r="E32" s="222">
        <v>-14</v>
      </c>
      <c r="F32" s="35">
        <f t="shared" si="0"/>
        <v>-1</v>
      </c>
      <c r="G32" s="35">
        <f t="shared" si="1"/>
        <v>107.69230769230769</v>
      </c>
    </row>
    <row r="33" spans="1:7" s="12" customFormat="1" ht="24" customHeight="1">
      <c r="A33" s="67" t="s">
        <v>197</v>
      </c>
      <c r="B33" s="65">
        <v>1067</v>
      </c>
      <c r="C33" s="225">
        <f>SUM(C34:C35)</f>
        <v>-26</v>
      </c>
      <c r="D33" s="225">
        <f>SUM(D34:D35)</f>
        <v>-10</v>
      </c>
      <c r="E33" s="225">
        <f>SUM(E34:E35)</f>
        <v>-5</v>
      </c>
      <c r="F33" s="282">
        <f t="shared" si="2"/>
        <v>5</v>
      </c>
      <c r="G33" s="282">
        <f t="shared" si="3"/>
        <v>50</v>
      </c>
    </row>
    <row r="34" spans="1:7" s="12" customFormat="1" ht="24" customHeight="1">
      <c r="A34" s="229" t="s">
        <v>258</v>
      </c>
      <c r="B34" s="226"/>
      <c r="C34" s="222">
        <v>-26</v>
      </c>
      <c r="D34" s="222">
        <v>-10</v>
      </c>
      <c r="E34" s="222">
        <v>-3</v>
      </c>
      <c r="F34" s="35">
        <f t="shared" si="0"/>
        <v>7</v>
      </c>
      <c r="G34" s="35">
        <f t="shared" si="1"/>
        <v>30</v>
      </c>
    </row>
    <row r="35" spans="1:7" s="12" customFormat="1" ht="37.5" customHeight="1">
      <c r="A35" s="220" t="s">
        <v>323</v>
      </c>
      <c r="B35" s="226"/>
      <c r="C35" s="222">
        <v>0</v>
      </c>
      <c r="D35" s="59">
        <v>0</v>
      </c>
      <c r="E35" s="222">
        <v>-2</v>
      </c>
      <c r="F35" s="35">
        <f t="shared" si="0"/>
        <v>-2</v>
      </c>
      <c r="G35" s="56" t="e">
        <f t="shared" si="1"/>
        <v>#DIV/0!</v>
      </c>
    </row>
    <row r="36" spans="1:7" s="12" customFormat="1" ht="30.75" customHeight="1">
      <c r="A36" s="57" t="s">
        <v>198</v>
      </c>
      <c r="B36" s="65">
        <v>1086</v>
      </c>
      <c r="C36" s="225">
        <f>SUM(C37:C44)</f>
        <v>-290</v>
      </c>
      <c r="D36" s="225">
        <f>SUM(D37:D44)</f>
        <v>-250</v>
      </c>
      <c r="E36" s="225">
        <f>SUM(E37:E44)</f>
        <v>-382</v>
      </c>
      <c r="F36" s="282">
        <f t="shared" si="2"/>
        <v>-132</v>
      </c>
      <c r="G36" s="282">
        <f t="shared" si="3"/>
        <v>152.80000000000001</v>
      </c>
    </row>
    <row r="37" spans="1:7" s="12" customFormat="1" ht="26.25" customHeight="1">
      <c r="A37" s="220" t="s">
        <v>259</v>
      </c>
      <c r="B37" s="226"/>
      <c r="C37" s="222">
        <v>-116</v>
      </c>
      <c r="D37" s="222">
        <v>-125</v>
      </c>
      <c r="E37" s="222">
        <v>-292</v>
      </c>
      <c r="F37" s="35">
        <f t="shared" si="2"/>
        <v>-167</v>
      </c>
      <c r="G37" s="35">
        <f t="shared" si="3"/>
        <v>233.6</v>
      </c>
    </row>
    <row r="38" spans="1:7" s="12" customFormat="1" ht="41.25" customHeight="1">
      <c r="A38" s="220" t="s">
        <v>277</v>
      </c>
      <c r="B38" s="226"/>
      <c r="C38" s="222">
        <v>-4</v>
      </c>
      <c r="D38" s="222">
        <v>-5</v>
      </c>
      <c r="E38" s="222">
        <v>-2</v>
      </c>
      <c r="F38" s="35">
        <f t="shared" si="2"/>
        <v>3</v>
      </c>
      <c r="G38" s="35">
        <f t="shared" si="3"/>
        <v>40</v>
      </c>
    </row>
    <row r="39" spans="1:7" s="12" customFormat="1" ht="39" customHeight="1">
      <c r="A39" s="220" t="s">
        <v>260</v>
      </c>
      <c r="B39" s="226"/>
      <c r="C39" s="308">
        <v>0</v>
      </c>
      <c r="D39" s="222">
        <v>-5</v>
      </c>
      <c r="E39" s="222">
        <v>-35</v>
      </c>
      <c r="F39" s="35">
        <f t="shared" si="2"/>
        <v>-30</v>
      </c>
      <c r="G39" s="35">
        <f t="shared" si="3"/>
        <v>700</v>
      </c>
    </row>
    <row r="40" spans="1:7" s="12" customFormat="1" ht="39" customHeight="1">
      <c r="A40" s="278" t="s">
        <v>278</v>
      </c>
      <c r="B40" s="279"/>
      <c r="C40" s="309">
        <v>0</v>
      </c>
      <c r="D40" s="277">
        <v>-5</v>
      </c>
      <c r="E40" s="277">
        <v>-3</v>
      </c>
      <c r="F40" s="35">
        <f t="shared" si="2"/>
        <v>2</v>
      </c>
      <c r="G40" s="35">
        <f t="shared" si="3"/>
        <v>60</v>
      </c>
    </row>
    <row r="41" spans="1:7" s="12" customFormat="1" ht="26.25" customHeight="1">
      <c r="A41" s="283" t="s">
        <v>281</v>
      </c>
      <c r="B41" s="284"/>
      <c r="C41" s="222">
        <v>-1</v>
      </c>
      <c r="D41" s="285">
        <v>0</v>
      </c>
      <c r="E41" s="222">
        <v>0</v>
      </c>
      <c r="F41" s="35">
        <f t="shared" si="2"/>
        <v>0</v>
      </c>
      <c r="G41" s="56" t="e">
        <f t="shared" si="3"/>
        <v>#DIV/0!</v>
      </c>
    </row>
    <row r="42" spans="1:7" s="12" customFormat="1" ht="40.5" customHeight="1">
      <c r="A42" s="220" t="s">
        <v>261</v>
      </c>
      <c r="B42" s="226"/>
      <c r="C42" s="222">
        <v>-62</v>
      </c>
      <c r="D42" s="222">
        <v>-50</v>
      </c>
      <c r="E42" s="222">
        <v>-16</v>
      </c>
      <c r="F42" s="35">
        <f t="shared" si="2"/>
        <v>34</v>
      </c>
      <c r="G42" s="35">
        <f t="shared" si="3"/>
        <v>32</v>
      </c>
    </row>
    <row r="43" spans="1:7" s="12" customFormat="1" ht="39" customHeight="1">
      <c r="A43" s="220" t="s">
        <v>262</v>
      </c>
      <c r="B43" s="226"/>
      <c r="C43" s="222">
        <v>-107</v>
      </c>
      <c r="D43" s="222">
        <v>-30</v>
      </c>
      <c r="E43" s="222">
        <v>-34</v>
      </c>
      <c r="F43" s="35">
        <f t="shared" si="2"/>
        <v>-4</v>
      </c>
      <c r="G43" s="35">
        <f t="shared" si="3"/>
        <v>113.33333333333333</v>
      </c>
    </row>
    <row r="44" spans="1:7" s="12" customFormat="1" ht="25.5" customHeight="1">
      <c r="A44" s="220" t="s">
        <v>263</v>
      </c>
      <c r="B44" s="226"/>
      <c r="C44" s="310">
        <v>0</v>
      </c>
      <c r="D44" s="222">
        <v>-30</v>
      </c>
      <c r="E44" s="310">
        <v>0</v>
      </c>
      <c r="F44" s="35">
        <f t="shared" si="2"/>
        <v>30</v>
      </c>
      <c r="G44" s="35">
        <f t="shared" si="3"/>
        <v>0</v>
      </c>
    </row>
    <row r="45" spans="1:7" s="12" customFormat="1" ht="31.5" customHeight="1">
      <c r="A45" s="69" t="s">
        <v>126</v>
      </c>
      <c r="B45" s="65">
        <v>1073</v>
      </c>
      <c r="C45" s="225">
        <f>SUM(C46:C51)</f>
        <v>188</v>
      </c>
      <c r="D45" s="225">
        <f>SUM(D46:D51)</f>
        <v>210</v>
      </c>
      <c r="E45" s="225">
        <f>SUM(E46:E51)</f>
        <v>813</v>
      </c>
      <c r="F45" s="282">
        <f t="shared" ref="F45:F51" si="4">E45-D45</f>
        <v>603</v>
      </c>
      <c r="G45" s="282">
        <f t="shared" ref="G45:G51" si="5">(E45/D45)*100</f>
        <v>387.14285714285717</v>
      </c>
    </row>
    <row r="46" spans="1:7" s="12" customFormat="1" ht="40.5" customHeight="1">
      <c r="A46" s="220" t="s">
        <v>279</v>
      </c>
      <c r="B46" s="226"/>
      <c r="C46" s="222">
        <v>133</v>
      </c>
      <c r="D46" s="222">
        <v>184</v>
      </c>
      <c r="E46" s="222">
        <v>498</v>
      </c>
      <c r="F46" s="35">
        <f t="shared" si="4"/>
        <v>314</v>
      </c>
      <c r="G46" s="35">
        <f t="shared" si="5"/>
        <v>270.65217391304344</v>
      </c>
    </row>
    <row r="47" spans="1:7" s="12" customFormat="1" ht="27" customHeight="1">
      <c r="A47" s="220" t="s">
        <v>264</v>
      </c>
      <c r="B47" s="226"/>
      <c r="C47" s="308">
        <v>0</v>
      </c>
      <c r="D47" s="222">
        <v>1</v>
      </c>
      <c r="E47" s="308">
        <v>0</v>
      </c>
      <c r="F47" s="35">
        <f t="shared" si="4"/>
        <v>-1</v>
      </c>
      <c r="G47" s="35">
        <f t="shared" si="5"/>
        <v>0</v>
      </c>
    </row>
    <row r="48" spans="1:7" s="12" customFormat="1" ht="43.5" customHeight="1">
      <c r="A48" s="283" t="s">
        <v>325</v>
      </c>
      <c r="B48" s="284"/>
      <c r="C48" s="222">
        <v>10</v>
      </c>
      <c r="D48" s="285">
        <v>0</v>
      </c>
      <c r="E48" s="222">
        <v>1</v>
      </c>
      <c r="F48" s="35">
        <f t="shared" si="4"/>
        <v>1</v>
      </c>
      <c r="G48" s="56" t="e">
        <f t="shared" si="5"/>
        <v>#DIV/0!</v>
      </c>
    </row>
    <row r="49" spans="1:8" s="12" customFormat="1" ht="23.25" customHeight="1">
      <c r="A49" s="340" t="s">
        <v>327</v>
      </c>
      <c r="B49" s="341"/>
      <c r="C49" s="342">
        <v>1</v>
      </c>
      <c r="D49" s="342">
        <v>0</v>
      </c>
      <c r="E49" s="342">
        <v>0</v>
      </c>
      <c r="F49" s="343"/>
      <c r="G49" s="344"/>
    </row>
    <row r="50" spans="1:8" s="12" customFormat="1" ht="40.5" customHeight="1">
      <c r="A50" s="288" t="s">
        <v>326</v>
      </c>
      <c r="B50" s="284"/>
      <c r="C50" s="222">
        <v>0</v>
      </c>
      <c r="D50" s="285">
        <v>0</v>
      </c>
      <c r="E50" s="222">
        <v>250</v>
      </c>
      <c r="F50" s="35">
        <f t="shared" si="4"/>
        <v>250</v>
      </c>
      <c r="G50" s="56" t="e">
        <f t="shared" si="5"/>
        <v>#DIV/0!</v>
      </c>
    </row>
    <row r="51" spans="1:8" s="12" customFormat="1" ht="27" customHeight="1">
      <c r="A51" s="220" t="s">
        <v>265</v>
      </c>
      <c r="B51" s="226"/>
      <c r="C51" s="222">
        <v>44</v>
      </c>
      <c r="D51" s="222">
        <v>25</v>
      </c>
      <c r="E51" s="222">
        <v>64</v>
      </c>
      <c r="F51" s="35">
        <f t="shared" si="4"/>
        <v>39</v>
      </c>
      <c r="G51" s="35">
        <f t="shared" si="5"/>
        <v>256</v>
      </c>
    </row>
    <row r="52" spans="1:8" ht="14.25" customHeight="1">
      <c r="A52" s="36"/>
      <c r="B52" s="37"/>
      <c r="C52" s="37"/>
      <c r="D52" s="38"/>
      <c r="E52" s="41"/>
      <c r="F52" s="39"/>
      <c r="G52" s="39"/>
    </row>
    <row r="53" spans="1:8" ht="24.75" customHeight="1">
      <c r="A53" s="241" t="s">
        <v>273</v>
      </c>
      <c r="B53" s="242"/>
      <c r="C53" s="362" t="s">
        <v>57</v>
      </c>
      <c r="D53" s="362"/>
      <c r="E53" s="363" t="s">
        <v>329</v>
      </c>
      <c r="F53" s="371"/>
      <c r="G53" s="371"/>
      <c r="H53" s="371"/>
    </row>
    <row r="54" spans="1:8">
      <c r="A54" s="16" t="s">
        <v>181</v>
      </c>
      <c r="B54" s="15"/>
      <c r="C54" s="370" t="s">
        <v>186</v>
      </c>
      <c r="D54" s="370"/>
      <c r="E54" s="2"/>
      <c r="F54" s="368" t="s">
        <v>116</v>
      </c>
      <c r="G54" s="368"/>
      <c r="H54" s="11"/>
    </row>
    <row r="55" spans="1:8">
      <c r="A55" s="36"/>
      <c r="B55" s="37"/>
      <c r="C55" s="37"/>
      <c r="D55" s="38"/>
      <c r="E55" s="41"/>
      <c r="F55" s="39"/>
      <c r="G55" s="39"/>
    </row>
    <row r="56" spans="1:8">
      <c r="A56" s="36"/>
      <c r="B56" s="37"/>
      <c r="C56" s="37"/>
      <c r="D56" s="38"/>
      <c r="E56" s="41"/>
      <c r="F56" s="39"/>
      <c r="G56" s="39"/>
    </row>
    <row r="57" spans="1:8">
      <c r="A57" s="36"/>
      <c r="B57" s="37"/>
      <c r="C57" s="37"/>
      <c r="D57" s="38"/>
      <c r="E57" s="41"/>
      <c r="F57" s="39"/>
      <c r="G57" s="39"/>
    </row>
    <row r="58" spans="1:8">
      <c r="A58" s="36"/>
      <c r="B58" s="37"/>
      <c r="C58" s="37"/>
      <c r="D58" s="38"/>
      <c r="E58" s="41"/>
      <c r="F58" s="39"/>
      <c r="G58" s="39"/>
    </row>
    <row r="59" spans="1:8">
      <c r="A59" s="36"/>
      <c r="B59" s="37"/>
      <c r="C59" s="37"/>
      <c r="D59" s="38"/>
      <c r="E59" s="41"/>
      <c r="F59" s="39"/>
      <c r="G59" s="39"/>
    </row>
    <row r="60" spans="1:8">
      <c r="A60" s="36"/>
      <c r="B60" s="37"/>
      <c r="C60" s="37"/>
      <c r="D60" s="38"/>
      <c r="E60" s="41"/>
      <c r="F60" s="39"/>
      <c r="G60" s="39"/>
    </row>
    <row r="61" spans="1:8">
      <c r="A61" s="36"/>
      <c r="B61" s="37"/>
      <c r="C61" s="37"/>
      <c r="D61" s="38"/>
      <c r="E61" s="41"/>
      <c r="F61" s="39"/>
      <c r="G61" s="39"/>
    </row>
    <row r="62" spans="1:8">
      <c r="A62" s="36"/>
      <c r="B62" s="37"/>
      <c r="C62" s="37"/>
      <c r="D62" s="38"/>
      <c r="E62" s="41"/>
      <c r="F62" s="39"/>
      <c r="G62" s="39"/>
    </row>
    <row r="63" spans="1:8">
      <c r="A63" s="36"/>
      <c r="B63" s="37"/>
      <c r="C63" s="37"/>
      <c r="D63" s="38"/>
      <c r="E63" s="41"/>
      <c r="F63" s="39"/>
      <c r="G63" s="39"/>
    </row>
    <row r="64" spans="1:8">
      <c r="A64" s="36"/>
      <c r="B64" s="37"/>
      <c r="C64" s="37"/>
      <c r="D64" s="38"/>
      <c r="E64" s="41"/>
      <c r="F64" s="39"/>
      <c r="G64" s="39"/>
    </row>
    <row r="65" spans="1:7">
      <c r="A65" s="36"/>
      <c r="B65" s="37"/>
      <c r="C65" s="37"/>
      <c r="D65" s="38"/>
      <c r="E65" s="41"/>
      <c r="F65" s="39"/>
      <c r="G65" s="39"/>
    </row>
    <row r="66" spans="1:7">
      <c r="A66" s="36"/>
      <c r="B66" s="37"/>
      <c r="C66" s="37"/>
      <c r="D66" s="38"/>
      <c r="E66" s="41"/>
      <c r="F66" s="39"/>
      <c r="G66" s="39"/>
    </row>
    <row r="67" spans="1:7">
      <c r="A67" s="36"/>
      <c r="B67" s="37"/>
      <c r="C67" s="37"/>
      <c r="D67" s="38"/>
      <c r="E67" s="41"/>
      <c r="F67" s="39"/>
      <c r="G67" s="39"/>
    </row>
    <row r="68" spans="1:7">
      <c r="A68" s="36"/>
      <c r="B68" s="37"/>
      <c r="C68" s="37"/>
      <c r="D68" s="38"/>
      <c r="E68" s="41"/>
      <c r="F68" s="39"/>
      <c r="G68" s="39"/>
    </row>
    <row r="69" spans="1:7">
      <c r="A69" s="36"/>
      <c r="B69" s="37"/>
      <c r="C69" s="37"/>
      <c r="D69" s="38"/>
      <c r="E69" s="41"/>
      <c r="F69" s="39"/>
      <c r="G69" s="39"/>
    </row>
    <row r="70" spans="1:7">
      <c r="A70" s="36"/>
      <c r="B70" s="37"/>
      <c r="C70" s="37"/>
      <c r="D70" s="38"/>
      <c r="E70" s="41"/>
      <c r="F70" s="39"/>
      <c r="G70" s="39"/>
    </row>
    <row r="71" spans="1:7">
      <c r="A71" s="36"/>
      <c r="B71" s="37"/>
      <c r="C71" s="37"/>
      <c r="D71" s="38"/>
      <c r="E71" s="41"/>
      <c r="F71" s="39"/>
      <c r="G71" s="39"/>
    </row>
    <row r="72" spans="1:7">
      <c r="A72" s="36"/>
      <c r="B72" s="37"/>
      <c r="C72" s="37"/>
      <c r="D72" s="38"/>
      <c r="E72" s="41"/>
      <c r="F72" s="39"/>
      <c r="G72" s="39"/>
    </row>
    <row r="73" spans="1:7">
      <c r="A73" s="36"/>
      <c r="B73" s="37"/>
      <c r="C73" s="37"/>
      <c r="D73" s="38"/>
      <c r="E73" s="41"/>
      <c r="F73" s="39"/>
      <c r="G73" s="39"/>
    </row>
    <row r="74" spans="1:7">
      <c r="A74" s="36"/>
      <c r="B74" s="37"/>
      <c r="C74" s="37"/>
      <c r="D74" s="38"/>
      <c r="E74" s="41"/>
      <c r="F74" s="39"/>
      <c r="G74" s="39"/>
    </row>
    <row r="75" spans="1:7">
      <c r="A75" s="36"/>
      <c r="B75" s="37"/>
      <c r="C75" s="37"/>
      <c r="D75" s="38"/>
      <c r="E75" s="41"/>
      <c r="F75" s="39"/>
      <c r="G75" s="39"/>
    </row>
    <row r="76" spans="1:7">
      <c r="A76" s="36"/>
      <c r="B76" s="37"/>
      <c r="C76" s="37"/>
      <c r="D76" s="38"/>
      <c r="E76" s="41"/>
      <c r="F76" s="39"/>
      <c r="G76" s="39"/>
    </row>
    <row r="77" spans="1:7">
      <c r="A77" s="36"/>
      <c r="B77" s="37"/>
      <c r="C77" s="37"/>
      <c r="D77" s="38"/>
      <c r="E77" s="41"/>
      <c r="F77" s="39"/>
      <c r="G77" s="39"/>
    </row>
    <row r="78" spans="1:7">
      <c r="A78" s="36"/>
      <c r="B78" s="37"/>
      <c r="C78" s="37"/>
      <c r="D78" s="38"/>
      <c r="E78" s="41"/>
      <c r="F78" s="39"/>
      <c r="G78" s="39"/>
    </row>
    <row r="79" spans="1:7">
      <c r="A79" s="36"/>
      <c r="B79" s="37"/>
      <c r="C79" s="37"/>
      <c r="D79" s="38"/>
      <c r="E79" s="41"/>
      <c r="F79" s="39"/>
      <c r="G79" s="39"/>
    </row>
    <row r="80" spans="1:7">
      <c r="A80" s="36"/>
      <c r="B80" s="37"/>
      <c r="C80" s="37"/>
      <c r="D80" s="38"/>
      <c r="E80" s="41"/>
      <c r="F80" s="39"/>
      <c r="G80" s="39"/>
    </row>
    <row r="81" spans="1:7">
      <c r="A81" s="36"/>
      <c r="B81" s="37"/>
      <c r="C81" s="37"/>
      <c r="D81" s="38"/>
      <c r="E81" s="41"/>
      <c r="F81" s="39"/>
      <c r="G81" s="39"/>
    </row>
    <row r="82" spans="1:7">
      <c r="A82" s="36"/>
      <c r="B82" s="37"/>
      <c r="C82" s="37"/>
      <c r="D82" s="38"/>
      <c r="E82" s="41"/>
      <c r="F82" s="39"/>
      <c r="G82" s="39"/>
    </row>
    <row r="83" spans="1:7">
      <c r="A83" s="36"/>
      <c r="B83" s="37"/>
      <c r="C83" s="37"/>
      <c r="D83" s="38"/>
      <c r="E83" s="41"/>
      <c r="F83" s="39"/>
      <c r="G83" s="39"/>
    </row>
    <row r="84" spans="1:7">
      <c r="A84" s="36"/>
      <c r="B84" s="37"/>
      <c r="C84" s="37"/>
      <c r="D84" s="38"/>
      <c r="E84" s="41"/>
      <c r="F84" s="39"/>
      <c r="G84" s="39"/>
    </row>
    <row r="85" spans="1:7">
      <c r="A85" s="36"/>
      <c r="B85" s="37"/>
      <c r="C85" s="37"/>
      <c r="D85" s="38"/>
      <c r="E85" s="41"/>
      <c r="F85" s="39"/>
      <c r="G85" s="39"/>
    </row>
    <row r="86" spans="1:7">
      <c r="A86" s="36"/>
      <c r="D86" s="40"/>
      <c r="E86" s="41"/>
      <c r="F86" s="41"/>
      <c r="G86" s="41"/>
    </row>
    <row r="87" spans="1:7">
      <c r="A87" s="5"/>
      <c r="D87" s="40"/>
      <c r="E87" s="41"/>
      <c r="F87" s="41"/>
      <c r="G87" s="41"/>
    </row>
    <row r="88" spans="1:7">
      <c r="A88" s="5"/>
      <c r="D88" s="40"/>
      <c r="E88" s="41"/>
      <c r="F88" s="41"/>
      <c r="G88" s="41"/>
    </row>
    <row r="89" spans="1:7">
      <c r="A89" s="5"/>
      <c r="D89" s="40"/>
      <c r="E89" s="41"/>
      <c r="F89" s="41"/>
      <c r="G89" s="41"/>
    </row>
    <row r="90" spans="1:7">
      <c r="A90" s="5"/>
      <c r="D90" s="40"/>
      <c r="E90" s="41"/>
      <c r="F90" s="41"/>
      <c r="G90" s="41"/>
    </row>
    <row r="91" spans="1:7">
      <c r="A91" s="5"/>
      <c r="D91" s="40"/>
      <c r="E91" s="41"/>
      <c r="F91" s="41"/>
      <c r="G91" s="41"/>
    </row>
    <row r="92" spans="1:7">
      <c r="A92" s="5"/>
      <c r="D92" s="40"/>
      <c r="E92" s="41"/>
      <c r="F92" s="41"/>
      <c r="G92" s="41"/>
    </row>
    <row r="93" spans="1:7">
      <c r="A93" s="5"/>
      <c r="D93" s="40"/>
      <c r="E93" s="41"/>
      <c r="F93" s="41"/>
      <c r="G93" s="41"/>
    </row>
    <row r="94" spans="1:7">
      <c r="A94" s="5"/>
      <c r="D94" s="40"/>
      <c r="E94" s="41"/>
      <c r="F94" s="41"/>
      <c r="G94" s="41"/>
    </row>
    <row r="95" spans="1:7">
      <c r="A95" s="5"/>
      <c r="D95" s="40"/>
      <c r="E95" s="41"/>
      <c r="F95" s="41"/>
      <c r="G95" s="41"/>
    </row>
    <row r="96" spans="1:7">
      <c r="A96" s="5"/>
      <c r="D96" s="40"/>
      <c r="E96" s="41"/>
      <c r="F96" s="41"/>
      <c r="G96" s="41"/>
    </row>
    <row r="97" spans="1:7">
      <c r="A97" s="5"/>
      <c r="D97" s="40"/>
      <c r="E97" s="41"/>
      <c r="F97" s="41"/>
      <c r="G97" s="41"/>
    </row>
    <row r="98" spans="1:7">
      <c r="A98" s="5"/>
      <c r="D98" s="40"/>
      <c r="E98" s="41"/>
      <c r="F98" s="41"/>
      <c r="G98" s="41"/>
    </row>
    <row r="99" spans="1:7">
      <c r="A99" s="5"/>
      <c r="D99" s="40"/>
      <c r="E99" s="41"/>
      <c r="F99" s="41"/>
      <c r="G99" s="41"/>
    </row>
    <row r="100" spans="1:7">
      <c r="A100" s="5"/>
      <c r="D100" s="40"/>
      <c r="E100" s="41"/>
      <c r="F100" s="41"/>
      <c r="G100" s="41"/>
    </row>
    <row r="101" spans="1:7">
      <c r="A101" s="5"/>
      <c r="D101" s="40"/>
      <c r="E101" s="41"/>
      <c r="F101" s="41"/>
      <c r="G101" s="41"/>
    </row>
    <row r="102" spans="1:7">
      <c r="A102" s="5"/>
      <c r="D102" s="40"/>
      <c r="E102" s="41"/>
      <c r="F102" s="41"/>
      <c r="G102" s="41"/>
    </row>
    <row r="103" spans="1:7">
      <c r="A103" s="5"/>
      <c r="D103" s="40"/>
      <c r="E103" s="41"/>
      <c r="F103" s="41"/>
      <c r="G103" s="41"/>
    </row>
    <row r="104" spans="1:7">
      <c r="A104" s="5"/>
      <c r="D104" s="40"/>
      <c r="E104" s="41"/>
      <c r="F104" s="41"/>
      <c r="G104" s="41"/>
    </row>
    <row r="105" spans="1:7">
      <c r="A105" s="5"/>
      <c r="D105" s="40"/>
      <c r="E105" s="41"/>
      <c r="F105" s="41"/>
      <c r="G105" s="41"/>
    </row>
    <row r="106" spans="1:7">
      <c r="A106" s="5"/>
      <c r="D106" s="40"/>
      <c r="E106" s="41"/>
      <c r="F106" s="41"/>
      <c r="G106" s="41"/>
    </row>
    <row r="107" spans="1:7">
      <c r="A107" s="5"/>
      <c r="D107" s="40"/>
      <c r="E107" s="41"/>
      <c r="F107" s="41"/>
      <c r="G107" s="41"/>
    </row>
    <row r="108" spans="1:7">
      <c r="A108" s="5"/>
      <c r="D108" s="40"/>
      <c r="E108" s="41"/>
      <c r="F108" s="41"/>
      <c r="G108" s="41"/>
    </row>
    <row r="109" spans="1:7">
      <c r="A109" s="5"/>
    </row>
    <row r="110" spans="1:7">
      <c r="A110" s="6"/>
    </row>
    <row r="111" spans="1:7">
      <c r="A111" s="6"/>
    </row>
    <row r="112" spans="1:7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</sheetData>
  <mergeCells count="5">
    <mergeCell ref="F54:G54"/>
    <mergeCell ref="A2:G2"/>
    <mergeCell ref="C53:D53"/>
    <mergeCell ref="C54:D54"/>
    <mergeCell ref="E53:H53"/>
  </mergeCells>
  <pageMargins left="0.59055118110236227" right="0.59055118110236227" top="0.98425196850393704" bottom="0.59055118110236227" header="0" footer="0"/>
  <pageSetup paperSize="9" scale="86" orientation="landscape" r:id="rId1"/>
  <ignoredErrors>
    <ignoredError sqref="G25 G14 G16 G29 G31 G50 G41 G7 G11 G18 G35 G4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M47" sqref="M47"/>
    </sheetView>
  </sheetViews>
  <sheetFormatPr defaultRowHeight="18.75"/>
  <cols>
    <col min="1" max="1" width="80.42578125" style="91" customWidth="1"/>
    <col min="2" max="2" width="15.28515625" style="92" customWidth="1"/>
    <col min="3" max="3" width="18" style="92" customWidth="1"/>
    <col min="4" max="4" width="18.7109375" style="92" customWidth="1"/>
    <col min="5" max="5" width="15.7109375" style="92" customWidth="1"/>
    <col min="6" max="6" width="17.5703125" style="92" customWidth="1"/>
    <col min="7" max="7" width="17.42578125" style="92" customWidth="1"/>
    <col min="8" max="8" width="15" style="92" customWidth="1"/>
    <col min="9" max="9" width="10" style="91" customWidth="1"/>
    <col min="10" max="10" width="9.5703125" style="91" customWidth="1"/>
    <col min="11" max="16384" width="9.140625" style="91"/>
  </cols>
  <sheetData>
    <row r="1" spans="1:8">
      <c r="H1" s="93" t="s">
        <v>172</v>
      </c>
    </row>
    <row r="2" spans="1:8" ht="22.5">
      <c r="A2" s="372" t="s">
        <v>74</v>
      </c>
      <c r="B2" s="372"/>
      <c r="C2" s="372"/>
      <c r="D2" s="372"/>
      <c r="E2" s="372"/>
      <c r="F2" s="372"/>
      <c r="G2" s="372"/>
      <c r="H2" s="372"/>
    </row>
    <row r="3" spans="1:8">
      <c r="A3" s="378" t="s">
        <v>188</v>
      </c>
      <c r="B3" s="378"/>
      <c r="C3" s="378"/>
      <c r="D3" s="378"/>
      <c r="E3" s="378"/>
      <c r="F3" s="378"/>
      <c r="G3" s="378"/>
      <c r="H3" s="378"/>
    </row>
    <row r="4" spans="1:8" ht="52.5" customHeight="1">
      <c r="A4" s="379" t="s">
        <v>102</v>
      </c>
      <c r="B4" s="380" t="s">
        <v>7</v>
      </c>
      <c r="C4" s="381" t="s">
        <v>166</v>
      </c>
      <c r="D4" s="381"/>
      <c r="E4" s="379" t="s">
        <v>297</v>
      </c>
      <c r="F4" s="379"/>
      <c r="G4" s="379"/>
      <c r="H4" s="379"/>
    </row>
    <row r="5" spans="1:8" ht="58.5" customHeight="1">
      <c r="A5" s="379"/>
      <c r="B5" s="380"/>
      <c r="C5" s="314" t="s">
        <v>237</v>
      </c>
      <c r="D5" s="314" t="s">
        <v>296</v>
      </c>
      <c r="E5" s="94" t="s">
        <v>96</v>
      </c>
      <c r="F5" s="94" t="s">
        <v>92</v>
      </c>
      <c r="G5" s="95" t="s">
        <v>99</v>
      </c>
      <c r="H5" s="95" t="s">
        <v>100</v>
      </c>
    </row>
    <row r="6" spans="1:8">
      <c r="A6" s="96">
        <v>1</v>
      </c>
      <c r="B6" s="97">
        <v>2</v>
      </c>
      <c r="C6" s="96">
        <v>3</v>
      </c>
      <c r="D6" s="97">
        <v>4</v>
      </c>
      <c r="E6" s="96">
        <v>5</v>
      </c>
      <c r="F6" s="97">
        <v>6</v>
      </c>
      <c r="G6" s="96">
        <v>7</v>
      </c>
      <c r="H6" s="97">
        <v>8</v>
      </c>
    </row>
    <row r="7" spans="1:8" ht="33" customHeight="1">
      <c r="A7" s="375" t="s">
        <v>73</v>
      </c>
      <c r="B7" s="375"/>
      <c r="C7" s="375"/>
      <c r="D7" s="375"/>
      <c r="E7" s="375"/>
      <c r="F7" s="375"/>
      <c r="G7" s="375"/>
      <c r="H7" s="375"/>
    </row>
    <row r="8" spans="1:8" ht="42.75" customHeight="1">
      <c r="A8" s="98" t="s">
        <v>36</v>
      </c>
      <c r="B8" s="99">
        <v>2000</v>
      </c>
      <c r="C8" s="346">
        <v>1532</v>
      </c>
      <c r="D8" s="346">
        <v>846</v>
      </c>
      <c r="E8" s="346">
        <v>593</v>
      </c>
      <c r="F8" s="100">
        <v>846</v>
      </c>
      <c r="G8" s="100" t="s">
        <v>16</v>
      </c>
      <c r="H8" s="101" t="s">
        <v>16</v>
      </c>
    </row>
    <row r="9" spans="1:8" ht="37.5">
      <c r="A9" s="102" t="s">
        <v>130</v>
      </c>
      <c r="B9" s="103">
        <v>2010</v>
      </c>
      <c r="C9" s="230">
        <f>SUM(C10:C10)</f>
        <v>0</v>
      </c>
      <c r="D9" s="104">
        <f>SUM(D10:D10)</f>
        <v>-68</v>
      </c>
      <c r="E9" s="104">
        <f>SUM(E10:E10)</f>
        <v>0</v>
      </c>
      <c r="F9" s="104">
        <f>SUM(F10:F10)</f>
        <v>-68</v>
      </c>
      <c r="G9" s="104">
        <f t="shared" ref="G9:G16" si="0">F9-E9</f>
        <v>-68</v>
      </c>
      <c r="H9" s="354" t="e">
        <f t="shared" ref="H9:H42" si="1">(F9/E9)*100</f>
        <v>#DIV/0!</v>
      </c>
    </row>
    <row r="10" spans="1:8" ht="39.75" customHeight="1">
      <c r="A10" s="106" t="s">
        <v>232</v>
      </c>
      <c r="B10" s="103">
        <v>2011</v>
      </c>
      <c r="C10" s="316" t="s">
        <v>120</v>
      </c>
      <c r="D10" s="316">
        <v>-68</v>
      </c>
      <c r="E10" s="316" t="s">
        <v>120</v>
      </c>
      <c r="F10" s="316">
        <v>-68</v>
      </c>
      <c r="G10" s="355" t="e">
        <f t="shared" si="0"/>
        <v>#VALUE!</v>
      </c>
      <c r="H10" s="354" t="e">
        <f t="shared" si="1"/>
        <v>#VALUE!</v>
      </c>
    </row>
    <row r="11" spans="1:8" ht="31.5" customHeight="1">
      <c r="A11" s="106" t="s">
        <v>79</v>
      </c>
      <c r="B11" s="103">
        <v>2020</v>
      </c>
      <c r="C11" s="230"/>
      <c r="D11" s="104"/>
      <c r="E11" s="104"/>
      <c r="F11" s="104"/>
      <c r="G11" s="104">
        <f t="shared" si="0"/>
        <v>0</v>
      </c>
      <c r="H11" s="354" t="e">
        <f t="shared" si="1"/>
        <v>#DIV/0!</v>
      </c>
    </row>
    <row r="12" spans="1:8" ht="31.5" customHeight="1">
      <c r="A12" s="106" t="s">
        <v>42</v>
      </c>
      <c r="B12" s="103">
        <v>2030</v>
      </c>
      <c r="C12" s="231" t="s">
        <v>120</v>
      </c>
      <c r="D12" s="104" t="s">
        <v>120</v>
      </c>
      <c r="E12" s="104" t="s">
        <v>120</v>
      </c>
      <c r="F12" s="104" t="s">
        <v>120</v>
      </c>
      <c r="G12" s="355" t="e">
        <f t="shared" si="0"/>
        <v>#VALUE!</v>
      </c>
      <c r="H12" s="354" t="e">
        <f t="shared" si="1"/>
        <v>#VALUE!</v>
      </c>
    </row>
    <row r="13" spans="1:8" ht="31.5" customHeight="1">
      <c r="A13" s="106" t="s">
        <v>69</v>
      </c>
      <c r="B13" s="103">
        <v>2031</v>
      </c>
      <c r="C13" s="231" t="s">
        <v>120</v>
      </c>
      <c r="D13" s="104" t="s">
        <v>120</v>
      </c>
      <c r="E13" s="104" t="s">
        <v>120</v>
      </c>
      <c r="F13" s="104" t="s">
        <v>120</v>
      </c>
      <c r="G13" s="355" t="e">
        <f t="shared" si="0"/>
        <v>#VALUE!</v>
      </c>
      <c r="H13" s="354" t="e">
        <f t="shared" si="1"/>
        <v>#VALUE!</v>
      </c>
    </row>
    <row r="14" spans="1:8" ht="31.5" customHeight="1">
      <c r="A14" s="106" t="s">
        <v>13</v>
      </c>
      <c r="B14" s="103">
        <v>2040</v>
      </c>
      <c r="C14" s="231" t="s">
        <v>120</v>
      </c>
      <c r="D14" s="104" t="s">
        <v>120</v>
      </c>
      <c r="E14" s="104" t="s">
        <v>120</v>
      </c>
      <c r="F14" s="104" t="s">
        <v>120</v>
      </c>
      <c r="G14" s="355" t="e">
        <f t="shared" si="0"/>
        <v>#VALUE!</v>
      </c>
      <c r="H14" s="354" t="e">
        <f t="shared" si="1"/>
        <v>#VALUE!</v>
      </c>
    </row>
    <row r="15" spans="1:8" ht="31.5" customHeight="1">
      <c r="A15" s="106" t="s">
        <v>61</v>
      </c>
      <c r="B15" s="103">
        <v>2050</v>
      </c>
      <c r="C15" s="231" t="s">
        <v>120</v>
      </c>
      <c r="D15" s="104" t="s">
        <v>120</v>
      </c>
      <c r="E15" s="104" t="s">
        <v>120</v>
      </c>
      <c r="F15" s="104" t="s">
        <v>120</v>
      </c>
      <c r="G15" s="355" t="e">
        <f t="shared" si="0"/>
        <v>#VALUE!</v>
      </c>
      <c r="H15" s="354" t="e">
        <f t="shared" si="1"/>
        <v>#VALUE!</v>
      </c>
    </row>
    <row r="16" spans="1:8" ht="31.5" customHeight="1">
      <c r="A16" s="106" t="s">
        <v>62</v>
      </c>
      <c r="B16" s="103">
        <v>2060</v>
      </c>
      <c r="C16" s="231" t="s">
        <v>120</v>
      </c>
      <c r="D16" s="104" t="s">
        <v>120</v>
      </c>
      <c r="E16" s="104" t="s">
        <v>120</v>
      </c>
      <c r="F16" s="104" t="s">
        <v>120</v>
      </c>
      <c r="G16" s="355" t="e">
        <f t="shared" si="0"/>
        <v>#VALUE!</v>
      </c>
      <c r="H16" s="354" t="e">
        <f t="shared" si="1"/>
        <v>#VALUE!</v>
      </c>
    </row>
    <row r="17" spans="1:8" ht="45.75" customHeight="1">
      <c r="A17" s="98" t="s">
        <v>37</v>
      </c>
      <c r="B17" s="99">
        <v>2070</v>
      </c>
      <c r="C17" s="100">
        <f>SUM(C8,C9,C11,C12,C14,C15,C16)+'I. Фін результат'!C79</f>
        <v>-1269</v>
      </c>
      <c r="D17" s="100">
        <f>SUM(D8,D9,D11,D12,D14,D15,D16)+'I. Фін результат'!D79</f>
        <v>1458</v>
      </c>
      <c r="E17" s="100">
        <f>SUM(E8,E9,E11,E12,E14,E15,E16)+'I. Фін результат'!E79</f>
        <v>593</v>
      </c>
      <c r="F17" s="100">
        <f>SUM(F8,F9,F11,F12,F14,F15,F16)+'I. Фін результат'!F79</f>
        <v>1458</v>
      </c>
      <c r="G17" s="100" t="s">
        <v>16</v>
      </c>
      <c r="H17" s="101" t="s">
        <v>16</v>
      </c>
    </row>
    <row r="18" spans="1:8" ht="30.75" customHeight="1">
      <c r="A18" s="375" t="s">
        <v>176</v>
      </c>
      <c r="B18" s="375"/>
      <c r="C18" s="375"/>
      <c r="D18" s="375"/>
      <c r="E18" s="375"/>
      <c r="F18" s="375"/>
      <c r="G18" s="375"/>
      <c r="H18" s="375"/>
    </row>
    <row r="19" spans="1:8" ht="44.25" customHeight="1">
      <c r="A19" s="98" t="s">
        <v>177</v>
      </c>
      <c r="B19" s="99">
        <v>2110</v>
      </c>
      <c r="C19" s="100">
        <f>SUM(C20:C26)</f>
        <v>357</v>
      </c>
      <c r="D19" s="100">
        <f>SUM(D20:D26)</f>
        <v>329</v>
      </c>
      <c r="E19" s="100">
        <f>SUM(E20:E26)</f>
        <v>432</v>
      </c>
      <c r="F19" s="100">
        <f>SUM(F20:F26)</f>
        <v>329</v>
      </c>
      <c r="G19" s="100">
        <f>F19-E19</f>
        <v>-103</v>
      </c>
      <c r="H19" s="101">
        <f t="shared" si="1"/>
        <v>76.157407407407405</v>
      </c>
    </row>
    <row r="20" spans="1:8" ht="33" customHeight="1">
      <c r="A20" s="106" t="s">
        <v>144</v>
      </c>
      <c r="B20" s="103">
        <v>2111</v>
      </c>
      <c r="C20" s="104">
        <v>259</v>
      </c>
      <c r="D20" s="104">
        <v>251</v>
      </c>
      <c r="E20" s="104">
        <v>340</v>
      </c>
      <c r="F20" s="104">
        <v>251</v>
      </c>
      <c r="G20" s="104">
        <f>F20-E20</f>
        <v>-89</v>
      </c>
      <c r="H20" s="105">
        <f t="shared" si="1"/>
        <v>73.82352941176471</v>
      </c>
    </row>
    <row r="21" spans="1:8" ht="45.75" customHeight="1">
      <c r="A21" s="106" t="s">
        <v>145</v>
      </c>
      <c r="B21" s="103">
        <v>2112</v>
      </c>
      <c r="C21" s="104" t="s">
        <v>120</v>
      </c>
      <c r="D21" s="104" t="s">
        <v>120</v>
      </c>
      <c r="E21" s="104" t="s">
        <v>120</v>
      </c>
      <c r="F21" s="104" t="s">
        <v>120</v>
      </c>
      <c r="G21" s="355" t="e">
        <f>F21-E21</f>
        <v>#VALUE!</v>
      </c>
      <c r="H21" s="354" t="e">
        <f t="shared" si="1"/>
        <v>#VALUE!</v>
      </c>
    </row>
    <row r="22" spans="1:8" ht="25.5" customHeight="1">
      <c r="A22" s="106" t="s">
        <v>51</v>
      </c>
      <c r="B22" s="103">
        <v>2113</v>
      </c>
      <c r="C22" s="104"/>
      <c r="D22" s="104"/>
      <c r="E22" s="104"/>
      <c r="F22" s="104"/>
      <c r="G22" s="104">
        <f>F22-E22</f>
        <v>0</v>
      </c>
      <c r="H22" s="354" t="e">
        <f t="shared" si="1"/>
        <v>#DIV/0!</v>
      </c>
    </row>
    <row r="23" spans="1:8" ht="25.5" customHeight="1">
      <c r="A23" s="106" t="s">
        <v>56</v>
      </c>
      <c r="B23" s="103">
        <v>2114</v>
      </c>
      <c r="C23" s="104"/>
      <c r="D23" s="104"/>
      <c r="E23" s="104"/>
      <c r="F23" s="104"/>
      <c r="G23" s="104">
        <f t="shared" ref="G23:G43" si="2">F23-E23</f>
        <v>0</v>
      </c>
      <c r="H23" s="354" t="e">
        <f t="shared" si="1"/>
        <v>#DIV/0!</v>
      </c>
    </row>
    <row r="24" spans="1:8" ht="25.5" customHeight="1">
      <c r="A24" s="106" t="s">
        <v>154</v>
      </c>
      <c r="B24" s="103">
        <v>2115</v>
      </c>
      <c r="C24" s="104"/>
      <c r="D24" s="104"/>
      <c r="E24" s="104"/>
      <c r="F24" s="104"/>
      <c r="G24" s="104">
        <f t="shared" si="2"/>
        <v>0</v>
      </c>
      <c r="H24" s="354" t="e">
        <f t="shared" si="1"/>
        <v>#DIV/0!</v>
      </c>
    </row>
    <row r="25" spans="1:8" ht="25.5" customHeight="1">
      <c r="A25" s="106" t="s">
        <v>184</v>
      </c>
      <c r="B25" s="103">
        <v>2116</v>
      </c>
      <c r="C25" s="104">
        <v>98</v>
      </c>
      <c r="D25" s="104">
        <v>78</v>
      </c>
      <c r="E25" s="104">
        <v>92</v>
      </c>
      <c r="F25" s="104">
        <v>78</v>
      </c>
      <c r="G25" s="104">
        <f t="shared" si="2"/>
        <v>-14</v>
      </c>
      <c r="H25" s="105">
        <f t="shared" si="1"/>
        <v>84.782608695652172</v>
      </c>
    </row>
    <row r="26" spans="1:8" ht="29.25" customHeight="1">
      <c r="A26" s="106" t="s">
        <v>146</v>
      </c>
      <c r="B26" s="103">
        <v>2117</v>
      </c>
      <c r="C26" s="104"/>
      <c r="D26" s="104"/>
      <c r="E26" s="104"/>
      <c r="F26" s="104"/>
      <c r="G26" s="104">
        <f t="shared" si="2"/>
        <v>0</v>
      </c>
      <c r="H26" s="354" t="e">
        <f t="shared" si="1"/>
        <v>#DIV/0!</v>
      </c>
    </row>
    <row r="27" spans="1:8" ht="44.25" customHeight="1">
      <c r="A27" s="98" t="s">
        <v>187</v>
      </c>
      <c r="B27" s="107">
        <v>2120</v>
      </c>
      <c r="C27" s="100">
        <f t="shared" ref="C27" si="3">SUM(C28:C35)</f>
        <v>1193</v>
      </c>
      <c r="D27" s="100">
        <f t="shared" ref="D27:G27" si="4">SUM(D28:D35)</f>
        <v>1039</v>
      </c>
      <c r="E27" s="100">
        <f t="shared" si="4"/>
        <v>1112</v>
      </c>
      <c r="F27" s="100">
        <f t="shared" si="4"/>
        <v>1039</v>
      </c>
      <c r="G27" s="100">
        <f t="shared" si="4"/>
        <v>0</v>
      </c>
      <c r="H27" s="101">
        <f t="shared" si="1"/>
        <v>93.435251798561154</v>
      </c>
    </row>
    <row r="28" spans="1:8" ht="27" customHeight="1">
      <c r="A28" s="102" t="s">
        <v>131</v>
      </c>
      <c r="B28" s="108">
        <v>2121</v>
      </c>
      <c r="C28" s="104">
        <v>0</v>
      </c>
      <c r="D28" s="104">
        <v>16</v>
      </c>
      <c r="E28" s="104">
        <v>0</v>
      </c>
      <c r="F28" s="104">
        <v>16</v>
      </c>
      <c r="G28" s="104"/>
      <c r="H28" s="354" t="e">
        <f t="shared" si="1"/>
        <v>#DIV/0!</v>
      </c>
    </row>
    <row r="29" spans="1:8" ht="25.5" customHeight="1">
      <c r="A29" s="106" t="s">
        <v>50</v>
      </c>
      <c r="B29" s="103">
        <v>2122</v>
      </c>
      <c r="C29" s="104">
        <v>1179</v>
      </c>
      <c r="D29" s="104">
        <v>941</v>
      </c>
      <c r="E29" s="104">
        <v>1099</v>
      </c>
      <c r="F29" s="104">
        <v>941</v>
      </c>
      <c r="G29" s="104"/>
      <c r="H29" s="105">
        <f t="shared" si="1"/>
        <v>85.623293903548685</v>
      </c>
    </row>
    <row r="30" spans="1:8" ht="25.5" customHeight="1">
      <c r="A30" s="106" t="s">
        <v>51</v>
      </c>
      <c r="B30" s="103">
        <v>2123</v>
      </c>
      <c r="C30" s="104"/>
      <c r="D30" s="104"/>
      <c r="E30" s="104"/>
      <c r="F30" s="104"/>
      <c r="G30" s="104"/>
      <c r="H30" s="354" t="e">
        <f t="shared" si="1"/>
        <v>#DIV/0!</v>
      </c>
    </row>
    <row r="31" spans="1:8" ht="25.5" customHeight="1">
      <c r="A31" s="106" t="s">
        <v>147</v>
      </c>
      <c r="B31" s="103">
        <v>2124</v>
      </c>
      <c r="C31" s="104">
        <v>14</v>
      </c>
      <c r="D31" s="104">
        <v>14</v>
      </c>
      <c r="E31" s="104">
        <v>13</v>
      </c>
      <c r="F31" s="104">
        <v>14</v>
      </c>
      <c r="G31" s="104"/>
      <c r="H31" s="105">
        <f t="shared" si="1"/>
        <v>107.69230769230769</v>
      </c>
    </row>
    <row r="32" spans="1:8" ht="25.5" customHeight="1">
      <c r="A32" s="106" t="s">
        <v>148</v>
      </c>
      <c r="B32" s="103">
        <v>2125</v>
      </c>
      <c r="C32" s="104"/>
      <c r="D32" s="104"/>
      <c r="E32" s="104"/>
      <c r="F32" s="104"/>
      <c r="G32" s="104"/>
      <c r="H32" s="354" t="e">
        <f t="shared" si="1"/>
        <v>#DIV/0!</v>
      </c>
    </row>
    <row r="33" spans="1:8" ht="59.25" customHeight="1">
      <c r="A33" s="106" t="s">
        <v>233</v>
      </c>
      <c r="B33" s="103">
        <v>2126</v>
      </c>
      <c r="C33" s="104">
        <v>0</v>
      </c>
      <c r="D33" s="104">
        <v>68</v>
      </c>
      <c r="E33" s="104">
        <v>0</v>
      </c>
      <c r="F33" s="104">
        <v>68</v>
      </c>
      <c r="G33" s="104"/>
      <c r="H33" s="354" t="e">
        <f t="shared" si="1"/>
        <v>#DIV/0!</v>
      </c>
    </row>
    <row r="34" spans="1:8" ht="25.5" customHeight="1">
      <c r="A34" s="106" t="s">
        <v>154</v>
      </c>
      <c r="B34" s="103">
        <v>2127</v>
      </c>
      <c r="C34" s="104"/>
      <c r="D34" s="104"/>
      <c r="E34" s="104"/>
      <c r="F34" s="104"/>
      <c r="G34" s="104"/>
      <c r="H34" s="354" t="e">
        <f t="shared" si="1"/>
        <v>#DIV/0!</v>
      </c>
    </row>
    <row r="35" spans="1:8" ht="25.5" customHeight="1">
      <c r="A35" s="106" t="s">
        <v>146</v>
      </c>
      <c r="B35" s="103">
        <v>2128</v>
      </c>
      <c r="C35" s="104"/>
      <c r="D35" s="104"/>
      <c r="E35" s="104"/>
      <c r="F35" s="104"/>
      <c r="G35" s="104">
        <f t="shared" si="2"/>
        <v>0</v>
      </c>
      <c r="H35" s="354" t="e">
        <f t="shared" si="1"/>
        <v>#DIV/0!</v>
      </c>
    </row>
    <row r="36" spans="1:8" ht="34.5" customHeight="1">
      <c r="A36" s="98" t="s">
        <v>208</v>
      </c>
      <c r="B36" s="107">
        <v>2130</v>
      </c>
      <c r="C36" s="100">
        <f>SUM(C37:C39)</f>
        <v>1441</v>
      </c>
      <c r="D36" s="100">
        <f>SUM(D37:D39)</f>
        <v>1150</v>
      </c>
      <c r="E36" s="100">
        <f>SUM(E37:E39)</f>
        <v>1343</v>
      </c>
      <c r="F36" s="100">
        <f>SUM(F37:F39)</f>
        <v>1150</v>
      </c>
      <c r="G36" s="100">
        <f t="shared" si="2"/>
        <v>-193</v>
      </c>
      <c r="H36" s="101">
        <f t="shared" si="1"/>
        <v>85.629188384214444</v>
      </c>
    </row>
    <row r="37" spans="1:8" ht="25.5" customHeight="1">
      <c r="A37" s="106" t="s">
        <v>149</v>
      </c>
      <c r="B37" s="103">
        <v>2131</v>
      </c>
      <c r="C37" s="104"/>
      <c r="D37" s="104"/>
      <c r="E37" s="104"/>
      <c r="F37" s="104"/>
      <c r="G37" s="104">
        <f t="shared" si="2"/>
        <v>0</v>
      </c>
      <c r="H37" s="354" t="e">
        <f t="shared" si="1"/>
        <v>#DIV/0!</v>
      </c>
    </row>
    <row r="38" spans="1:8" ht="25.5" customHeight="1">
      <c r="A38" s="106" t="s">
        <v>150</v>
      </c>
      <c r="B38" s="103">
        <v>2132</v>
      </c>
      <c r="C38" s="104">
        <v>1441</v>
      </c>
      <c r="D38" s="104">
        <v>1150</v>
      </c>
      <c r="E38" s="104">
        <v>1343</v>
      </c>
      <c r="F38" s="104">
        <v>1150</v>
      </c>
      <c r="G38" s="104">
        <f t="shared" si="2"/>
        <v>-193</v>
      </c>
      <c r="H38" s="105">
        <f t="shared" si="1"/>
        <v>85.629188384214444</v>
      </c>
    </row>
    <row r="39" spans="1:8" ht="25.5" customHeight="1">
      <c r="A39" s="106" t="s">
        <v>151</v>
      </c>
      <c r="B39" s="103">
        <v>2133</v>
      </c>
      <c r="C39" s="104"/>
      <c r="D39" s="104"/>
      <c r="E39" s="104"/>
      <c r="F39" s="104"/>
      <c r="G39" s="104"/>
      <c r="H39" s="354" t="e">
        <f t="shared" si="1"/>
        <v>#DIV/0!</v>
      </c>
    </row>
    <row r="40" spans="1:8" ht="34.5" customHeight="1">
      <c r="A40" s="98" t="s">
        <v>152</v>
      </c>
      <c r="B40" s="107">
        <v>2140</v>
      </c>
      <c r="C40" s="100">
        <f>SUM(C41:C42)</f>
        <v>0</v>
      </c>
      <c r="D40" s="100">
        <f>SUM(D41:D42)</f>
        <v>0</v>
      </c>
      <c r="E40" s="100">
        <f>SUM(E41:E42)</f>
        <v>0</v>
      </c>
      <c r="F40" s="100">
        <f>SUM(F41:F42)</f>
        <v>0</v>
      </c>
      <c r="G40" s="100"/>
      <c r="H40" s="356" t="e">
        <f t="shared" si="1"/>
        <v>#DIV/0!</v>
      </c>
    </row>
    <row r="41" spans="1:8" ht="48" customHeight="1">
      <c r="A41" s="102" t="s">
        <v>70</v>
      </c>
      <c r="B41" s="108">
        <v>2141</v>
      </c>
      <c r="C41" s="104"/>
      <c r="D41" s="104"/>
      <c r="E41" s="104"/>
      <c r="F41" s="104"/>
      <c r="G41" s="104"/>
      <c r="H41" s="354" t="e">
        <f t="shared" si="1"/>
        <v>#DIV/0!</v>
      </c>
    </row>
    <row r="42" spans="1:8" ht="32.25" customHeight="1">
      <c r="A42" s="106" t="s">
        <v>235</v>
      </c>
      <c r="B42" s="103">
        <v>2142</v>
      </c>
      <c r="C42" s="104"/>
      <c r="D42" s="104"/>
      <c r="E42" s="104"/>
      <c r="F42" s="104"/>
      <c r="G42" s="104">
        <f t="shared" si="2"/>
        <v>0</v>
      </c>
      <c r="H42" s="354" t="e">
        <f t="shared" si="1"/>
        <v>#DIV/0!</v>
      </c>
    </row>
    <row r="43" spans="1:8" ht="34.5" customHeight="1">
      <c r="A43" s="98" t="s">
        <v>169</v>
      </c>
      <c r="B43" s="107">
        <v>2200</v>
      </c>
      <c r="C43" s="100">
        <f>SUM(C19,C27,C36,C40)</f>
        <v>2991</v>
      </c>
      <c r="D43" s="100">
        <f>SUM(D19,D27,D36,D40)</f>
        <v>2518</v>
      </c>
      <c r="E43" s="100">
        <f>SUM(E19,E27,E36,E40)</f>
        <v>2887</v>
      </c>
      <c r="F43" s="100">
        <f>SUM(F19,F27,F36,F40)</f>
        <v>2518</v>
      </c>
      <c r="G43" s="100">
        <f t="shared" si="2"/>
        <v>-369</v>
      </c>
      <c r="H43" s="101">
        <f>(F43/E43)*100</f>
        <v>87.218565985452017</v>
      </c>
    </row>
    <row r="44" spans="1:8" s="111" customFormat="1">
      <c r="A44" s="109"/>
      <c r="B44" s="110"/>
      <c r="C44" s="110"/>
      <c r="D44" s="110"/>
      <c r="E44" s="110"/>
      <c r="F44" s="110"/>
      <c r="G44" s="110"/>
      <c r="H44" s="110"/>
    </row>
    <row r="45" spans="1:8" s="111" customFormat="1">
      <c r="A45" s="109"/>
      <c r="B45" s="110"/>
      <c r="C45" s="110"/>
      <c r="D45" s="110"/>
      <c r="E45" s="110"/>
      <c r="F45" s="110"/>
      <c r="G45" s="110"/>
      <c r="H45" s="110"/>
    </row>
    <row r="46" spans="1:8" s="111" customFormat="1" ht="18.75" customHeight="1">
      <c r="A46" s="109"/>
      <c r="B46" s="110"/>
      <c r="C46" s="110"/>
      <c r="D46" s="110"/>
      <c r="E46" s="110"/>
      <c r="F46" s="110"/>
      <c r="G46" s="110"/>
      <c r="H46" s="110"/>
    </row>
    <row r="47" spans="1:8" s="77" customFormat="1" ht="27.75" customHeight="1">
      <c r="A47" s="112" t="s">
        <v>273</v>
      </c>
      <c r="B47" s="113"/>
      <c r="C47" s="376" t="s">
        <v>90</v>
      </c>
      <c r="D47" s="376"/>
      <c r="E47" s="114"/>
      <c r="F47" s="377" t="s">
        <v>330</v>
      </c>
      <c r="G47" s="377"/>
      <c r="H47" s="377"/>
    </row>
    <row r="48" spans="1:8" s="83" customFormat="1">
      <c r="A48" s="84" t="s">
        <v>181</v>
      </c>
      <c r="B48" s="85"/>
      <c r="C48" s="373" t="s">
        <v>186</v>
      </c>
      <c r="D48" s="373"/>
      <c r="E48" s="85"/>
      <c r="F48" s="374" t="s">
        <v>185</v>
      </c>
      <c r="G48" s="374"/>
      <c r="H48" s="374"/>
    </row>
    <row r="49" spans="1:10" s="92" customFormat="1">
      <c r="A49" s="115"/>
      <c r="B49" s="110"/>
      <c r="C49" s="110"/>
      <c r="D49" s="110"/>
      <c r="E49" s="110"/>
      <c r="F49" s="110"/>
      <c r="G49" s="110"/>
      <c r="H49" s="110"/>
      <c r="I49" s="91"/>
      <c r="J49" s="91"/>
    </row>
    <row r="50" spans="1:10" s="92" customFormat="1">
      <c r="A50" s="115"/>
      <c r="B50" s="110"/>
      <c r="C50" s="110"/>
      <c r="D50" s="110"/>
      <c r="E50" s="110"/>
      <c r="F50" s="110"/>
      <c r="G50" s="110"/>
      <c r="H50" s="110"/>
      <c r="I50" s="91"/>
      <c r="J50" s="91"/>
    </row>
    <row r="51" spans="1:10" s="92" customFormat="1">
      <c r="A51" s="115"/>
      <c r="B51" s="110"/>
      <c r="C51" s="110"/>
      <c r="D51" s="110"/>
      <c r="E51" s="110"/>
      <c r="F51" s="110"/>
      <c r="G51" s="110"/>
      <c r="H51" s="110"/>
      <c r="I51" s="91"/>
      <c r="J51" s="91"/>
    </row>
    <row r="52" spans="1:10" s="92" customFormat="1">
      <c r="A52" s="115"/>
      <c r="B52" s="110"/>
      <c r="C52" s="110"/>
      <c r="D52" s="110"/>
      <c r="E52" s="110"/>
      <c r="F52" s="110"/>
      <c r="G52" s="110"/>
      <c r="H52" s="110"/>
      <c r="I52" s="91"/>
      <c r="J52" s="91"/>
    </row>
    <row r="53" spans="1:10" s="92" customFormat="1">
      <c r="A53" s="115"/>
      <c r="B53" s="110"/>
      <c r="C53" s="110"/>
      <c r="D53" s="110"/>
      <c r="E53" s="110"/>
      <c r="F53" s="110"/>
      <c r="G53" s="110"/>
      <c r="H53" s="110"/>
      <c r="I53" s="91"/>
      <c r="J53" s="91"/>
    </row>
    <row r="54" spans="1:10" s="92" customFormat="1">
      <c r="A54" s="115"/>
      <c r="B54" s="110"/>
      <c r="C54" s="110"/>
      <c r="D54" s="110"/>
      <c r="E54" s="110"/>
      <c r="F54" s="110"/>
      <c r="G54" s="110"/>
      <c r="H54" s="110"/>
      <c r="I54" s="91"/>
      <c r="J54" s="91"/>
    </row>
    <row r="55" spans="1:10" s="92" customFormat="1">
      <c r="A55" s="115"/>
      <c r="B55" s="110"/>
      <c r="C55" s="110"/>
      <c r="D55" s="110"/>
      <c r="E55" s="110"/>
      <c r="F55" s="110"/>
      <c r="G55" s="110"/>
      <c r="H55" s="110"/>
      <c r="I55" s="91"/>
      <c r="J55" s="91"/>
    </row>
    <row r="56" spans="1:10" s="92" customFormat="1">
      <c r="A56" s="115"/>
      <c r="B56" s="110"/>
      <c r="C56" s="110"/>
      <c r="D56" s="110"/>
      <c r="E56" s="110"/>
      <c r="F56" s="110"/>
      <c r="G56" s="110"/>
      <c r="H56" s="110"/>
      <c r="I56" s="91"/>
      <c r="J56" s="91"/>
    </row>
    <row r="57" spans="1:10" s="92" customFormat="1">
      <c r="A57" s="115"/>
      <c r="B57" s="110"/>
      <c r="C57" s="110"/>
      <c r="D57" s="110"/>
      <c r="E57" s="110"/>
      <c r="F57" s="110"/>
      <c r="G57" s="110"/>
      <c r="H57" s="110"/>
      <c r="I57" s="91"/>
      <c r="J57" s="91"/>
    </row>
    <row r="58" spans="1:10" s="92" customFormat="1">
      <c r="A58" s="115"/>
      <c r="B58" s="110"/>
      <c r="C58" s="110"/>
      <c r="D58" s="110"/>
      <c r="E58" s="110"/>
      <c r="F58" s="110"/>
      <c r="G58" s="110"/>
      <c r="H58" s="110"/>
      <c r="I58" s="91"/>
      <c r="J58" s="91"/>
    </row>
    <row r="59" spans="1:10" s="92" customFormat="1">
      <c r="A59" s="115"/>
      <c r="B59" s="110"/>
      <c r="C59" s="110"/>
      <c r="D59" s="110"/>
      <c r="E59" s="110"/>
      <c r="F59" s="110"/>
      <c r="G59" s="110"/>
      <c r="H59" s="110"/>
      <c r="I59" s="91"/>
      <c r="J59" s="91"/>
    </row>
    <row r="60" spans="1:10" s="92" customFormat="1">
      <c r="A60" s="115"/>
      <c r="B60" s="110"/>
      <c r="C60" s="110"/>
      <c r="D60" s="110"/>
      <c r="E60" s="110"/>
      <c r="F60" s="110"/>
      <c r="G60" s="110"/>
      <c r="H60" s="110"/>
      <c r="I60" s="91"/>
      <c r="J60" s="91"/>
    </row>
    <row r="61" spans="1:10" s="92" customFormat="1">
      <c r="A61" s="115"/>
      <c r="B61" s="110"/>
      <c r="C61" s="110"/>
      <c r="D61" s="110"/>
      <c r="E61" s="110"/>
      <c r="F61" s="110"/>
      <c r="G61" s="110"/>
      <c r="H61" s="110"/>
      <c r="I61" s="91"/>
      <c r="J61" s="91"/>
    </row>
    <row r="62" spans="1:10" s="92" customFormat="1">
      <c r="A62" s="115"/>
      <c r="B62" s="110"/>
      <c r="C62" s="110"/>
      <c r="D62" s="110"/>
      <c r="E62" s="110"/>
      <c r="F62" s="110"/>
      <c r="G62" s="110"/>
      <c r="H62" s="110"/>
      <c r="I62" s="91"/>
      <c r="J62" s="91"/>
    </row>
    <row r="63" spans="1:10" s="92" customFormat="1">
      <c r="A63" s="115"/>
      <c r="B63" s="110"/>
      <c r="C63" s="110"/>
      <c r="D63" s="110"/>
      <c r="E63" s="110"/>
      <c r="F63" s="110"/>
      <c r="G63" s="110"/>
      <c r="H63" s="110"/>
      <c r="I63" s="91"/>
      <c r="J63" s="91"/>
    </row>
    <row r="64" spans="1:10" s="92" customFormat="1">
      <c r="A64" s="115"/>
      <c r="B64" s="110"/>
      <c r="C64" s="110"/>
      <c r="D64" s="110"/>
      <c r="E64" s="110"/>
      <c r="F64" s="110"/>
      <c r="G64" s="110"/>
      <c r="H64" s="110"/>
      <c r="I64" s="91"/>
      <c r="J64" s="91"/>
    </row>
    <row r="65" spans="1:10" s="92" customFormat="1">
      <c r="A65" s="115"/>
      <c r="B65" s="110"/>
      <c r="C65" s="110"/>
      <c r="D65" s="110"/>
      <c r="E65" s="110"/>
      <c r="F65" s="110"/>
      <c r="G65" s="110"/>
      <c r="H65" s="110"/>
      <c r="I65" s="91"/>
      <c r="J65" s="91"/>
    </row>
    <row r="66" spans="1:10" s="92" customFormat="1">
      <c r="A66" s="115"/>
      <c r="B66" s="110"/>
      <c r="C66" s="110"/>
      <c r="D66" s="110"/>
      <c r="E66" s="110"/>
      <c r="F66" s="110"/>
      <c r="G66" s="110"/>
      <c r="H66" s="110"/>
      <c r="I66" s="91"/>
      <c r="J66" s="91"/>
    </row>
    <row r="67" spans="1:10" s="92" customFormat="1">
      <c r="A67" s="115"/>
      <c r="B67" s="110"/>
      <c r="C67" s="110"/>
      <c r="D67" s="110"/>
      <c r="E67" s="110"/>
      <c r="F67" s="110"/>
      <c r="G67" s="110"/>
      <c r="H67" s="110"/>
      <c r="I67" s="91"/>
      <c r="J67" s="91"/>
    </row>
    <row r="68" spans="1:10" s="92" customFormat="1">
      <c r="A68" s="115"/>
      <c r="B68" s="110"/>
      <c r="C68" s="110"/>
      <c r="D68" s="110"/>
      <c r="E68" s="110"/>
      <c r="F68" s="110"/>
      <c r="G68" s="110"/>
      <c r="H68" s="110"/>
      <c r="I68" s="91"/>
      <c r="J68" s="91"/>
    </row>
    <row r="69" spans="1:10" s="92" customFormat="1">
      <c r="A69" s="115"/>
      <c r="B69" s="110"/>
      <c r="C69" s="110"/>
      <c r="D69" s="110"/>
      <c r="E69" s="110"/>
      <c r="F69" s="110"/>
      <c r="G69" s="110"/>
      <c r="H69" s="110"/>
      <c r="I69" s="91"/>
      <c r="J69" s="91"/>
    </row>
    <row r="70" spans="1:10" s="92" customFormat="1">
      <c r="A70" s="115"/>
      <c r="B70" s="110"/>
      <c r="C70" s="110"/>
      <c r="D70" s="110"/>
      <c r="E70" s="110"/>
      <c r="F70" s="110"/>
      <c r="G70" s="110"/>
      <c r="H70" s="110"/>
      <c r="I70" s="91"/>
      <c r="J70" s="91"/>
    </row>
    <row r="71" spans="1:10" s="92" customFormat="1">
      <c r="A71" s="115"/>
      <c r="B71" s="110"/>
      <c r="C71" s="110"/>
      <c r="D71" s="110"/>
      <c r="E71" s="110"/>
      <c r="F71" s="110"/>
      <c r="G71" s="110"/>
      <c r="H71" s="110"/>
      <c r="I71" s="91"/>
      <c r="J71" s="91"/>
    </row>
    <row r="72" spans="1:10" s="92" customFormat="1">
      <c r="A72" s="115"/>
      <c r="B72" s="110"/>
      <c r="C72" s="110"/>
      <c r="D72" s="110"/>
      <c r="E72" s="110"/>
      <c r="F72" s="110"/>
      <c r="G72" s="110"/>
      <c r="H72" s="110"/>
      <c r="I72" s="91"/>
      <c r="J72" s="91"/>
    </row>
    <row r="73" spans="1:10" s="92" customFormat="1">
      <c r="A73" s="115"/>
      <c r="B73" s="110"/>
      <c r="C73" s="110"/>
      <c r="D73" s="110"/>
      <c r="E73" s="110"/>
      <c r="F73" s="110"/>
      <c r="G73" s="110"/>
      <c r="H73" s="110"/>
      <c r="I73" s="91"/>
      <c r="J73" s="91"/>
    </row>
    <row r="74" spans="1:10" s="92" customFormat="1">
      <c r="A74" s="115"/>
      <c r="B74" s="110"/>
      <c r="C74" s="110"/>
      <c r="D74" s="110"/>
      <c r="E74" s="110"/>
      <c r="F74" s="110"/>
      <c r="G74" s="110"/>
      <c r="H74" s="110"/>
      <c r="I74" s="91"/>
      <c r="J74" s="91"/>
    </row>
    <row r="75" spans="1:10" s="92" customFormat="1">
      <c r="A75" s="115"/>
      <c r="B75" s="110"/>
      <c r="C75" s="110"/>
      <c r="D75" s="110"/>
      <c r="E75" s="110"/>
      <c r="F75" s="110"/>
      <c r="G75" s="110"/>
      <c r="H75" s="110"/>
      <c r="I75" s="91"/>
      <c r="J75" s="91"/>
    </row>
    <row r="76" spans="1:10" s="92" customFormat="1">
      <c r="A76" s="115"/>
      <c r="B76" s="110"/>
      <c r="C76" s="110"/>
      <c r="D76" s="110"/>
      <c r="E76" s="110"/>
      <c r="F76" s="110"/>
      <c r="G76" s="110"/>
      <c r="H76" s="110"/>
      <c r="I76" s="91"/>
      <c r="J76" s="91"/>
    </row>
    <row r="77" spans="1:10" s="92" customFormat="1">
      <c r="A77" s="115"/>
      <c r="B77" s="110"/>
      <c r="C77" s="110"/>
      <c r="D77" s="110"/>
      <c r="E77" s="110"/>
      <c r="F77" s="110"/>
      <c r="G77" s="110"/>
      <c r="H77" s="110"/>
      <c r="I77" s="91"/>
      <c r="J77" s="91"/>
    </row>
    <row r="78" spans="1:10" s="92" customFormat="1">
      <c r="A78" s="115"/>
      <c r="B78" s="110"/>
      <c r="C78" s="110"/>
      <c r="D78" s="110"/>
      <c r="E78" s="110"/>
      <c r="F78" s="110"/>
      <c r="G78" s="110"/>
      <c r="H78" s="110"/>
      <c r="I78" s="91"/>
      <c r="J78" s="91"/>
    </row>
    <row r="79" spans="1:10" s="92" customFormat="1">
      <c r="A79" s="115"/>
      <c r="B79" s="110"/>
      <c r="C79" s="110"/>
      <c r="D79" s="110"/>
      <c r="E79" s="110"/>
      <c r="F79" s="110"/>
      <c r="G79" s="110"/>
      <c r="H79" s="110"/>
      <c r="I79" s="91"/>
      <c r="J79" s="91"/>
    </row>
    <row r="80" spans="1:10" s="92" customFormat="1">
      <c r="A80" s="115"/>
      <c r="B80" s="110"/>
      <c r="C80" s="110"/>
      <c r="D80" s="110"/>
      <c r="E80" s="110"/>
      <c r="F80" s="110"/>
      <c r="G80" s="110"/>
      <c r="H80" s="110"/>
      <c r="I80" s="91"/>
      <c r="J80" s="91"/>
    </row>
    <row r="81" spans="1:10" s="92" customFormat="1">
      <c r="A81" s="115"/>
      <c r="B81" s="110"/>
      <c r="C81" s="110"/>
      <c r="D81" s="110"/>
      <c r="E81" s="110"/>
      <c r="F81" s="110"/>
      <c r="G81" s="110"/>
      <c r="H81" s="110"/>
      <c r="I81" s="91"/>
      <c r="J81" s="91"/>
    </row>
    <row r="82" spans="1:10" s="92" customFormat="1">
      <c r="A82" s="115"/>
      <c r="B82" s="110"/>
      <c r="C82" s="110"/>
      <c r="D82" s="110"/>
      <c r="E82" s="110"/>
      <c r="F82" s="110"/>
      <c r="G82" s="110"/>
      <c r="H82" s="110"/>
      <c r="I82" s="91"/>
      <c r="J82" s="91"/>
    </row>
    <row r="83" spans="1:10" s="92" customFormat="1">
      <c r="A83" s="115"/>
      <c r="B83" s="110"/>
      <c r="C83" s="110"/>
      <c r="D83" s="110"/>
      <c r="E83" s="110"/>
      <c r="F83" s="110"/>
      <c r="G83" s="110"/>
      <c r="H83" s="110"/>
      <c r="I83" s="91"/>
      <c r="J83" s="91"/>
    </row>
    <row r="84" spans="1:10" s="92" customFormat="1">
      <c r="A84" s="115"/>
      <c r="B84" s="110"/>
      <c r="C84" s="110"/>
      <c r="D84" s="110"/>
      <c r="E84" s="110"/>
      <c r="F84" s="110"/>
      <c r="G84" s="110"/>
      <c r="H84" s="110"/>
      <c r="I84" s="91"/>
      <c r="J84" s="91"/>
    </row>
    <row r="85" spans="1:10" s="92" customFormat="1">
      <c r="A85" s="115"/>
      <c r="B85" s="110"/>
      <c r="C85" s="110"/>
      <c r="D85" s="110"/>
      <c r="E85" s="110"/>
      <c r="F85" s="110"/>
      <c r="G85" s="110"/>
      <c r="H85" s="110"/>
      <c r="I85" s="91"/>
      <c r="J85" s="91"/>
    </row>
    <row r="86" spans="1:10" s="92" customFormat="1">
      <c r="A86" s="115"/>
      <c r="B86" s="110"/>
      <c r="C86" s="110"/>
      <c r="D86" s="110"/>
      <c r="E86" s="110"/>
      <c r="F86" s="110"/>
      <c r="G86" s="110"/>
      <c r="H86" s="110"/>
      <c r="I86" s="91"/>
      <c r="J86" s="91"/>
    </row>
    <row r="87" spans="1:10" s="92" customFormat="1">
      <c r="A87" s="115"/>
      <c r="B87" s="110"/>
      <c r="C87" s="110"/>
      <c r="D87" s="110"/>
      <c r="E87" s="110"/>
      <c r="F87" s="110"/>
      <c r="G87" s="110"/>
      <c r="H87" s="110"/>
      <c r="I87" s="91"/>
      <c r="J87" s="91"/>
    </row>
    <row r="88" spans="1:10" s="92" customFormat="1">
      <c r="A88" s="115"/>
      <c r="B88" s="110"/>
      <c r="C88" s="110"/>
      <c r="D88" s="110"/>
      <c r="E88" s="110"/>
      <c r="F88" s="110"/>
      <c r="G88" s="110"/>
      <c r="H88" s="110"/>
      <c r="I88" s="91"/>
      <c r="J88" s="91"/>
    </row>
    <row r="89" spans="1:10" s="92" customFormat="1">
      <c r="A89" s="115"/>
      <c r="B89" s="110"/>
      <c r="C89" s="110"/>
      <c r="D89" s="110"/>
      <c r="E89" s="110"/>
      <c r="F89" s="110"/>
      <c r="G89" s="110"/>
      <c r="H89" s="110"/>
      <c r="I89" s="91"/>
      <c r="J89" s="91"/>
    </row>
    <row r="90" spans="1:10" s="92" customFormat="1">
      <c r="A90" s="115"/>
      <c r="B90" s="110"/>
      <c r="C90" s="110"/>
      <c r="D90" s="110"/>
      <c r="E90" s="110"/>
      <c r="F90" s="110"/>
      <c r="G90" s="110"/>
      <c r="H90" s="110"/>
      <c r="I90" s="91"/>
      <c r="J90" s="91"/>
    </row>
    <row r="91" spans="1:10" s="92" customFormat="1">
      <c r="A91" s="115"/>
      <c r="B91" s="110"/>
      <c r="C91" s="110"/>
      <c r="D91" s="110"/>
      <c r="E91" s="110"/>
      <c r="F91" s="110"/>
      <c r="G91" s="110"/>
      <c r="H91" s="110"/>
      <c r="I91" s="91"/>
      <c r="J91" s="91"/>
    </row>
    <row r="92" spans="1:10" s="92" customFormat="1">
      <c r="A92" s="115"/>
      <c r="B92" s="110"/>
      <c r="C92" s="110"/>
      <c r="D92" s="110"/>
      <c r="E92" s="110"/>
      <c r="F92" s="110"/>
      <c r="G92" s="110"/>
      <c r="H92" s="110"/>
      <c r="I92" s="91"/>
      <c r="J92" s="91"/>
    </row>
    <row r="93" spans="1:10" s="92" customFormat="1">
      <c r="A93" s="115"/>
      <c r="B93" s="110"/>
      <c r="C93" s="110"/>
      <c r="D93" s="110"/>
      <c r="E93" s="110"/>
      <c r="F93" s="110"/>
      <c r="G93" s="110"/>
      <c r="H93" s="110"/>
      <c r="I93" s="91"/>
      <c r="J93" s="91"/>
    </row>
    <row r="94" spans="1:10" s="92" customFormat="1">
      <c r="A94" s="115"/>
      <c r="B94" s="110"/>
      <c r="C94" s="110"/>
      <c r="D94" s="110"/>
      <c r="E94" s="110"/>
      <c r="F94" s="110"/>
      <c r="G94" s="110"/>
      <c r="H94" s="110"/>
      <c r="I94" s="91"/>
      <c r="J94" s="91"/>
    </row>
    <row r="95" spans="1:10" s="92" customFormat="1">
      <c r="A95" s="115"/>
      <c r="B95" s="110"/>
      <c r="C95" s="110"/>
      <c r="D95" s="110"/>
      <c r="E95" s="110"/>
      <c r="F95" s="110"/>
      <c r="G95" s="110"/>
      <c r="H95" s="110"/>
      <c r="I95" s="91"/>
      <c r="J95" s="91"/>
    </row>
    <row r="96" spans="1:10" s="92" customFormat="1">
      <c r="A96" s="115"/>
      <c r="B96" s="110"/>
      <c r="C96" s="110"/>
      <c r="D96" s="110"/>
      <c r="E96" s="110"/>
      <c r="F96" s="110"/>
      <c r="G96" s="110"/>
      <c r="H96" s="110"/>
      <c r="I96" s="91"/>
      <c r="J96" s="91"/>
    </row>
    <row r="97" spans="1:10" s="92" customFormat="1">
      <c r="A97" s="115"/>
      <c r="B97" s="110"/>
      <c r="C97" s="110"/>
      <c r="D97" s="110"/>
      <c r="E97" s="110"/>
      <c r="F97" s="110"/>
      <c r="G97" s="110"/>
      <c r="H97" s="110"/>
      <c r="I97" s="91"/>
      <c r="J97" s="91"/>
    </row>
    <row r="98" spans="1:10" s="92" customFormat="1">
      <c r="A98" s="115"/>
      <c r="B98" s="110"/>
      <c r="C98" s="110"/>
      <c r="D98" s="110"/>
      <c r="E98" s="110"/>
      <c r="F98" s="110"/>
      <c r="G98" s="110"/>
      <c r="H98" s="110"/>
      <c r="I98" s="91"/>
      <c r="J98" s="91"/>
    </row>
    <row r="99" spans="1:10" s="92" customFormat="1">
      <c r="A99" s="115"/>
      <c r="B99" s="110"/>
      <c r="C99" s="110"/>
      <c r="D99" s="110"/>
      <c r="E99" s="110"/>
      <c r="F99" s="110"/>
      <c r="G99" s="110"/>
      <c r="H99" s="110"/>
      <c r="I99" s="91"/>
      <c r="J99" s="91"/>
    </row>
    <row r="100" spans="1:10" s="92" customFormat="1">
      <c r="A100" s="115"/>
      <c r="B100" s="110"/>
      <c r="C100" s="110"/>
      <c r="D100" s="110"/>
      <c r="E100" s="110"/>
      <c r="F100" s="110"/>
      <c r="G100" s="110"/>
      <c r="H100" s="110"/>
      <c r="I100" s="91"/>
      <c r="J100" s="91"/>
    </row>
    <row r="101" spans="1:10" s="92" customFormat="1">
      <c r="A101" s="115"/>
      <c r="B101" s="110"/>
      <c r="C101" s="110"/>
      <c r="D101" s="110"/>
      <c r="E101" s="110"/>
      <c r="F101" s="110"/>
      <c r="G101" s="110"/>
      <c r="H101" s="110"/>
      <c r="I101" s="91"/>
      <c r="J101" s="91"/>
    </row>
    <row r="102" spans="1:10" s="92" customFormat="1">
      <c r="A102" s="115"/>
      <c r="B102" s="110"/>
      <c r="C102" s="110"/>
      <c r="D102" s="110"/>
      <c r="E102" s="110"/>
      <c r="F102" s="110"/>
      <c r="G102" s="110"/>
      <c r="H102" s="110"/>
      <c r="I102" s="91"/>
      <c r="J102" s="91"/>
    </row>
    <row r="103" spans="1:10" s="92" customFormat="1">
      <c r="A103" s="115"/>
      <c r="B103" s="110"/>
      <c r="C103" s="110"/>
      <c r="D103" s="110"/>
      <c r="E103" s="110"/>
      <c r="F103" s="110"/>
      <c r="G103" s="110"/>
      <c r="H103" s="110"/>
      <c r="I103" s="91"/>
      <c r="J103" s="91"/>
    </row>
    <row r="104" spans="1:10" s="92" customFormat="1">
      <c r="A104" s="115"/>
      <c r="B104" s="110"/>
      <c r="C104" s="110"/>
      <c r="D104" s="110"/>
      <c r="E104" s="110"/>
      <c r="F104" s="110"/>
      <c r="G104" s="110"/>
      <c r="H104" s="110"/>
      <c r="I104" s="91"/>
      <c r="J104" s="91"/>
    </row>
    <row r="105" spans="1:10" s="92" customFormat="1">
      <c r="A105" s="115"/>
      <c r="B105" s="110"/>
      <c r="C105" s="110"/>
      <c r="D105" s="110"/>
      <c r="E105" s="110"/>
      <c r="F105" s="110"/>
      <c r="G105" s="110"/>
      <c r="H105" s="110"/>
      <c r="I105" s="91"/>
      <c r="J105" s="91"/>
    </row>
    <row r="106" spans="1:10" s="92" customFormat="1">
      <c r="A106" s="115"/>
      <c r="B106" s="110"/>
      <c r="C106" s="110"/>
      <c r="D106" s="110"/>
      <c r="E106" s="110"/>
      <c r="F106" s="110"/>
      <c r="G106" s="110"/>
      <c r="H106" s="110"/>
      <c r="I106" s="91"/>
      <c r="J106" s="91"/>
    </row>
    <row r="107" spans="1:10" s="92" customFormat="1">
      <c r="A107" s="115"/>
      <c r="B107" s="110"/>
      <c r="C107" s="110"/>
      <c r="D107" s="110"/>
      <c r="E107" s="110"/>
      <c r="F107" s="110"/>
      <c r="G107" s="110"/>
      <c r="H107" s="110"/>
      <c r="I107" s="91"/>
      <c r="J107" s="91"/>
    </row>
    <row r="108" spans="1:10" s="92" customFormat="1">
      <c r="A108" s="115"/>
      <c r="B108" s="110"/>
      <c r="C108" s="110"/>
      <c r="D108" s="110"/>
      <c r="E108" s="110"/>
      <c r="F108" s="110"/>
      <c r="G108" s="110"/>
      <c r="H108" s="110"/>
      <c r="I108" s="91"/>
      <c r="J108" s="91"/>
    </row>
    <row r="109" spans="1:10" s="92" customFormat="1">
      <c r="A109" s="115"/>
      <c r="B109" s="110"/>
      <c r="C109" s="110"/>
      <c r="D109" s="110"/>
      <c r="E109" s="110"/>
      <c r="F109" s="110"/>
      <c r="G109" s="110"/>
      <c r="H109" s="110"/>
      <c r="I109" s="91"/>
      <c r="J109" s="91"/>
    </row>
    <row r="110" spans="1:10" s="92" customFormat="1">
      <c r="A110" s="115"/>
      <c r="B110" s="110"/>
      <c r="C110" s="110"/>
      <c r="D110" s="110"/>
      <c r="E110" s="110"/>
      <c r="F110" s="110"/>
      <c r="G110" s="110"/>
      <c r="H110" s="110"/>
      <c r="I110" s="91"/>
      <c r="J110" s="91"/>
    </row>
    <row r="111" spans="1:10" s="92" customFormat="1">
      <c r="A111" s="115"/>
      <c r="B111" s="110"/>
      <c r="C111" s="110"/>
      <c r="D111" s="110"/>
      <c r="E111" s="110"/>
      <c r="F111" s="110"/>
      <c r="G111" s="110"/>
      <c r="H111" s="110"/>
      <c r="I111" s="91"/>
      <c r="J111" s="91"/>
    </row>
    <row r="112" spans="1:10" s="92" customFormat="1">
      <c r="A112" s="115"/>
      <c r="B112" s="110"/>
      <c r="C112" s="110"/>
      <c r="D112" s="110"/>
      <c r="E112" s="110"/>
      <c r="F112" s="110"/>
      <c r="G112" s="110"/>
      <c r="H112" s="110"/>
      <c r="I112" s="91"/>
      <c r="J112" s="91"/>
    </row>
    <row r="113" spans="1:10" s="92" customFormat="1">
      <c r="A113" s="115"/>
      <c r="B113" s="110"/>
      <c r="C113" s="110"/>
      <c r="D113" s="110"/>
      <c r="E113" s="110"/>
      <c r="F113" s="110"/>
      <c r="G113" s="110"/>
      <c r="H113" s="110"/>
      <c r="I113" s="91"/>
      <c r="J113" s="91"/>
    </row>
    <row r="114" spans="1:10" s="92" customFormat="1">
      <c r="A114" s="116"/>
      <c r="I114" s="91"/>
      <c r="J114" s="91"/>
    </row>
    <row r="115" spans="1:10" s="92" customFormat="1">
      <c r="A115" s="116"/>
      <c r="I115" s="91"/>
      <c r="J115" s="91"/>
    </row>
    <row r="116" spans="1:10" s="92" customFormat="1">
      <c r="A116" s="116"/>
      <c r="I116" s="91"/>
      <c r="J116" s="91"/>
    </row>
    <row r="117" spans="1:10" s="92" customFormat="1">
      <c r="A117" s="116"/>
      <c r="I117" s="91"/>
      <c r="J117" s="91"/>
    </row>
    <row r="118" spans="1:10" s="92" customFormat="1">
      <c r="A118" s="116"/>
      <c r="I118" s="91"/>
      <c r="J118" s="91"/>
    </row>
    <row r="119" spans="1:10" s="92" customFormat="1">
      <c r="A119" s="116"/>
      <c r="I119" s="91"/>
      <c r="J119" s="91"/>
    </row>
    <row r="120" spans="1:10" s="92" customFormat="1">
      <c r="A120" s="116"/>
      <c r="I120" s="91"/>
      <c r="J120" s="91"/>
    </row>
    <row r="121" spans="1:10" s="92" customFormat="1">
      <c r="A121" s="116"/>
      <c r="I121" s="91"/>
      <c r="J121" s="91"/>
    </row>
    <row r="122" spans="1:10" s="92" customFormat="1">
      <c r="A122" s="116"/>
      <c r="I122" s="91"/>
      <c r="J122" s="91"/>
    </row>
    <row r="123" spans="1:10" s="92" customFormat="1">
      <c r="A123" s="116"/>
      <c r="I123" s="91"/>
      <c r="J123" s="91"/>
    </row>
    <row r="124" spans="1:10" s="92" customFormat="1">
      <c r="A124" s="116"/>
      <c r="I124" s="91"/>
      <c r="J124" s="91"/>
    </row>
    <row r="125" spans="1:10" s="92" customFormat="1">
      <c r="A125" s="116"/>
      <c r="I125" s="91"/>
      <c r="J125" s="91"/>
    </row>
    <row r="126" spans="1:10" s="92" customFormat="1">
      <c r="A126" s="116"/>
      <c r="I126" s="91"/>
      <c r="J126" s="91"/>
    </row>
    <row r="127" spans="1:10" s="92" customFormat="1">
      <c r="A127" s="116"/>
      <c r="I127" s="91"/>
      <c r="J127" s="91"/>
    </row>
    <row r="128" spans="1:10" s="92" customFormat="1">
      <c r="A128" s="116"/>
      <c r="I128" s="91"/>
      <c r="J128" s="91"/>
    </row>
    <row r="129" spans="1:10" s="92" customFormat="1">
      <c r="A129" s="116"/>
      <c r="I129" s="91"/>
      <c r="J129" s="91"/>
    </row>
    <row r="130" spans="1:10" s="92" customFormat="1">
      <c r="A130" s="116"/>
      <c r="I130" s="91"/>
      <c r="J130" s="91"/>
    </row>
    <row r="131" spans="1:10" s="92" customFormat="1">
      <c r="A131" s="116"/>
      <c r="I131" s="91"/>
      <c r="J131" s="91"/>
    </row>
    <row r="132" spans="1:10" s="92" customFormat="1">
      <c r="A132" s="116"/>
      <c r="I132" s="91"/>
      <c r="J132" s="91"/>
    </row>
    <row r="133" spans="1:10" s="92" customFormat="1">
      <c r="A133" s="116"/>
      <c r="I133" s="91"/>
      <c r="J133" s="91"/>
    </row>
    <row r="134" spans="1:10" s="92" customFormat="1">
      <c r="A134" s="116"/>
      <c r="I134" s="91"/>
      <c r="J134" s="91"/>
    </row>
    <row r="135" spans="1:10" s="92" customFormat="1">
      <c r="A135" s="116"/>
      <c r="I135" s="91"/>
      <c r="J135" s="91"/>
    </row>
    <row r="136" spans="1:10" s="92" customFormat="1">
      <c r="A136" s="116"/>
      <c r="I136" s="91"/>
      <c r="J136" s="91"/>
    </row>
    <row r="137" spans="1:10" s="92" customFormat="1">
      <c r="A137" s="116"/>
      <c r="I137" s="91"/>
      <c r="J137" s="91"/>
    </row>
    <row r="138" spans="1:10" s="92" customFormat="1">
      <c r="A138" s="116"/>
      <c r="I138" s="91"/>
      <c r="J138" s="91"/>
    </row>
    <row r="139" spans="1:10" s="92" customFormat="1">
      <c r="A139" s="116"/>
      <c r="I139" s="91"/>
      <c r="J139" s="91"/>
    </row>
    <row r="140" spans="1:10" s="92" customFormat="1">
      <c r="A140" s="116"/>
      <c r="I140" s="91"/>
      <c r="J140" s="91"/>
    </row>
    <row r="141" spans="1:10" s="92" customFormat="1">
      <c r="A141" s="116"/>
      <c r="I141" s="91"/>
      <c r="J141" s="91"/>
    </row>
    <row r="142" spans="1:10" s="92" customFormat="1">
      <c r="A142" s="116"/>
      <c r="I142" s="91"/>
      <c r="J142" s="91"/>
    </row>
    <row r="143" spans="1:10" s="92" customFormat="1">
      <c r="A143" s="116"/>
      <c r="I143" s="91"/>
      <c r="J143" s="91"/>
    </row>
    <row r="144" spans="1:10" s="92" customFormat="1">
      <c r="A144" s="116"/>
      <c r="I144" s="91"/>
      <c r="J144" s="91"/>
    </row>
    <row r="145" spans="1:10" s="92" customFormat="1">
      <c r="A145" s="116"/>
      <c r="I145" s="91"/>
      <c r="J145" s="91"/>
    </row>
    <row r="146" spans="1:10" s="92" customFormat="1">
      <c r="A146" s="116"/>
      <c r="I146" s="91"/>
      <c r="J146" s="91"/>
    </row>
    <row r="147" spans="1:10" s="92" customFormat="1">
      <c r="A147" s="116"/>
      <c r="I147" s="91"/>
      <c r="J147" s="91"/>
    </row>
    <row r="148" spans="1:10" s="92" customFormat="1">
      <c r="A148" s="116"/>
      <c r="I148" s="91"/>
      <c r="J148" s="91"/>
    </row>
    <row r="149" spans="1:10" s="92" customFormat="1">
      <c r="A149" s="116"/>
      <c r="I149" s="91"/>
      <c r="J149" s="91"/>
    </row>
    <row r="150" spans="1:10" s="92" customFormat="1">
      <c r="A150" s="116"/>
      <c r="I150" s="91"/>
      <c r="J150" s="91"/>
    </row>
    <row r="151" spans="1:10" s="92" customFormat="1">
      <c r="A151" s="116"/>
      <c r="I151" s="91"/>
      <c r="J151" s="91"/>
    </row>
    <row r="152" spans="1:10" s="92" customFormat="1">
      <c r="A152" s="116"/>
      <c r="I152" s="91"/>
      <c r="J152" s="91"/>
    </row>
    <row r="153" spans="1:10" s="92" customFormat="1">
      <c r="A153" s="116"/>
      <c r="I153" s="91"/>
      <c r="J153" s="91"/>
    </row>
    <row r="154" spans="1:10" s="92" customFormat="1">
      <c r="A154" s="116"/>
      <c r="I154" s="91"/>
      <c r="J154" s="91"/>
    </row>
    <row r="155" spans="1:10" s="92" customFormat="1">
      <c r="A155" s="116"/>
      <c r="I155" s="91"/>
      <c r="J155" s="91"/>
    </row>
    <row r="156" spans="1:10" s="92" customFormat="1">
      <c r="A156" s="116"/>
      <c r="I156" s="91"/>
      <c r="J156" s="91"/>
    </row>
    <row r="157" spans="1:10" s="92" customFormat="1">
      <c r="A157" s="116"/>
      <c r="I157" s="91"/>
      <c r="J157" s="91"/>
    </row>
    <row r="158" spans="1:10" s="92" customFormat="1">
      <c r="A158" s="116"/>
      <c r="I158" s="91"/>
      <c r="J158" s="91"/>
    </row>
    <row r="159" spans="1:10" s="92" customFormat="1">
      <c r="A159" s="116"/>
      <c r="I159" s="91"/>
      <c r="J159" s="91"/>
    </row>
    <row r="160" spans="1:10" s="92" customFormat="1">
      <c r="A160" s="116"/>
      <c r="I160" s="91"/>
      <c r="J160" s="91"/>
    </row>
    <row r="161" spans="1:10" s="92" customFormat="1">
      <c r="A161" s="116"/>
      <c r="I161" s="91"/>
      <c r="J161" s="91"/>
    </row>
    <row r="162" spans="1:10" s="92" customFormat="1">
      <c r="A162" s="116"/>
      <c r="I162" s="91"/>
      <c r="J162" s="91"/>
    </row>
    <row r="163" spans="1:10" s="92" customFormat="1">
      <c r="A163" s="116"/>
      <c r="I163" s="91"/>
      <c r="J163" s="91"/>
    </row>
    <row r="164" spans="1:10" s="92" customFormat="1">
      <c r="A164" s="116"/>
      <c r="I164" s="91"/>
      <c r="J164" s="91"/>
    </row>
    <row r="165" spans="1:10" s="92" customFormat="1">
      <c r="A165" s="116"/>
      <c r="I165" s="91"/>
      <c r="J165" s="91"/>
    </row>
    <row r="166" spans="1:10" s="92" customFormat="1">
      <c r="A166" s="116"/>
      <c r="I166" s="91"/>
      <c r="J166" s="91"/>
    </row>
    <row r="167" spans="1:10" s="92" customFormat="1">
      <c r="A167" s="116"/>
      <c r="I167" s="91"/>
      <c r="J167" s="91"/>
    </row>
    <row r="168" spans="1:10" s="92" customFormat="1">
      <c r="A168" s="116"/>
      <c r="I168" s="91"/>
      <c r="J168" s="91"/>
    </row>
    <row r="169" spans="1:10" s="92" customFormat="1">
      <c r="A169" s="116"/>
      <c r="I169" s="91"/>
      <c r="J169" s="91"/>
    </row>
    <row r="170" spans="1:10" s="92" customFormat="1">
      <c r="A170" s="116"/>
      <c r="I170" s="91"/>
      <c r="J170" s="91"/>
    </row>
    <row r="171" spans="1:10" s="92" customFormat="1">
      <c r="A171" s="116"/>
      <c r="I171" s="91"/>
      <c r="J171" s="91"/>
    </row>
    <row r="172" spans="1:10" s="92" customFormat="1">
      <c r="A172" s="116"/>
      <c r="I172" s="91"/>
      <c r="J172" s="91"/>
    </row>
    <row r="173" spans="1:10" s="92" customFormat="1">
      <c r="A173" s="116"/>
      <c r="I173" s="91"/>
      <c r="J173" s="91"/>
    </row>
    <row r="174" spans="1:10" s="92" customFormat="1">
      <c r="A174" s="116"/>
      <c r="I174" s="91"/>
      <c r="J174" s="91"/>
    </row>
    <row r="175" spans="1:10" s="92" customFormat="1">
      <c r="A175" s="116"/>
      <c r="I175" s="91"/>
      <c r="J175" s="91"/>
    </row>
    <row r="176" spans="1:10" s="92" customFormat="1">
      <c r="A176" s="116"/>
      <c r="I176" s="91"/>
      <c r="J176" s="91"/>
    </row>
    <row r="177" spans="1:10" s="92" customFormat="1">
      <c r="A177" s="116"/>
      <c r="I177" s="91"/>
      <c r="J177" s="91"/>
    </row>
    <row r="178" spans="1:10" s="92" customFormat="1">
      <c r="A178" s="116"/>
      <c r="I178" s="91"/>
      <c r="J178" s="91"/>
    </row>
    <row r="179" spans="1:10" s="92" customFormat="1">
      <c r="A179" s="116"/>
      <c r="I179" s="91"/>
      <c r="J179" s="91"/>
    </row>
    <row r="180" spans="1:10" s="92" customFormat="1">
      <c r="A180" s="116"/>
      <c r="I180" s="91"/>
      <c r="J180" s="91"/>
    </row>
    <row r="181" spans="1:10" s="92" customFormat="1">
      <c r="A181" s="116"/>
      <c r="I181" s="91"/>
      <c r="J181" s="91"/>
    </row>
    <row r="182" spans="1:10" s="92" customFormat="1">
      <c r="A182" s="116"/>
      <c r="I182" s="91"/>
      <c r="J182" s="91"/>
    </row>
    <row r="183" spans="1:10" s="92" customFormat="1">
      <c r="A183" s="116"/>
      <c r="I183" s="91"/>
      <c r="J183" s="91"/>
    </row>
    <row r="184" spans="1:10" s="92" customFormat="1">
      <c r="A184" s="116"/>
      <c r="I184" s="91"/>
      <c r="J184" s="91"/>
    </row>
    <row r="185" spans="1:10" s="92" customFormat="1">
      <c r="A185" s="116"/>
      <c r="I185" s="91"/>
      <c r="J185" s="91"/>
    </row>
    <row r="186" spans="1:10" s="92" customFormat="1">
      <c r="A186" s="116"/>
      <c r="I186" s="91"/>
      <c r="J186" s="91"/>
    </row>
    <row r="187" spans="1:10" s="92" customFormat="1">
      <c r="A187" s="116"/>
      <c r="I187" s="91"/>
      <c r="J187" s="91"/>
    </row>
    <row r="188" spans="1:10" s="92" customFormat="1">
      <c r="A188" s="116"/>
      <c r="I188" s="91"/>
      <c r="J188" s="91"/>
    </row>
    <row r="189" spans="1:10" s="92" customFormat="1">
      <c r="A189" s="116"/>
      <c r="I189" s="91"/>
      <c r="J189" s="91"/>
    </row>
    <row r="190" spans="1:10" s="92" customFormat="1">
      <c r="A190" s="116"/>
      <c r="I190" s="91"/>
      <c r="J190" s="91"/>
    </row>
    <row r="191" spans="1:10" s="92" customFormat="1">
      <c r="A191" s="116"/>
      <c r="I191" s="91"/>
      <c r="J191" s="91"/>
    </row>
    <row r="192" spans="1:10" s="92" customFormat="1">
      <c r="A192" s="116"/>
      <c r="I192" s="91"/>
      <c r="J192" s="91"/>
    </row>
    <row r="193" spans="1:10" s="92" customFormat="1">
      <c r="A193" s="116"/>
      <c r="I193" s="91"/>
      <c r="J193" s="91"/>
    </row>
    <row r="194" spans="1:10" s="92" customFormat="1">
      <c r="A194" s="116"/>
      <c r="I194" s="91"/>
      <c r="J194" s="91"/>
    </row>
    <row r="195" spans="1:10" s="92" customFormat="1">
      <c r="A195" s="116"/>
      <c r="I195" s="91"/>
      <c r="J195" s="91"/>
    </row>
    <row r="196" spans="1:10" s="92" customFormat="1">
      <c r="A196" s="116"/>
      <c r="I196" s="91"/>
      <c r="J196" s="91"/>
    </row>
    <row r="197" spans="1:10" s="92" customFormat="1">
      <c r="A197" s="116"/>
      <c r="I197" s="91"/>
      <c r="J197" s="91"/>
    </row>
    <row r="198" spans="1:10" s="92" customFormat="1">
      <c r="A198" s="116"/>
      <c r="I198" s="91"/>
      <c r="J198" s="91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" footer="0"/>
  <pageSetup paperSize="9" scale="69" fitToHeight="2" orientation="landscape" verticalDpi="300" r:id="rId1"/>
  <headerFooter alignWithMargins="0"/>
  <ignoredErrors>
    <ignoredError sqref="G9:H16 G21 H35:H36 H37:H42 H19:H27 H29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workbookViewId="0">
      <selection activeCell="N23" sqref="N23"/>
    </sheetView>
  </sheetViews>
  <sheetFormatPr defaultRowHeight="18.75"/>
  <cols>
    <col min="1" max="1" width="60.7109375" style="2" customWidth="1"/>
    <col min="2" max="2" width="14.140625" style="43" customWidth="1"/>
    <col min="3" max="3" width="14.140625" style="49" customWidth="1"/>
    <col min="4" max="4" width="16.140625" style="43" customWidth="1"/>
    <col min="5" max="5" width="16.7109375" style="43" customWidth="1"/>
    <col min="6" max="6" width="15.140625" style="43" customWidth="1"/>
    <col min="7" max="7" width="16" style="43" customWidth="1"/>
    <col min="8" max="16384" width="9.140625" style="2"/>
  </cols>
  <sheetData>
    <row r="2" spans="1:7">
      <c r="A2" s="369" t="s">
        <v>214</v>
      </c>
      <c r="B2" s="369"/>
      <c r="C2" s="369"/>
      <c r="D2" s="369"/>
      <c r="E2" s="369"/>
      <c r="F2" s="369"/>
      <c r="G2" s="369"/>
    </row>
    <row r="3" spans="1:7">
      <c r="A3" s="45"/>
      <c r="B3" s="7"/>
      <c r="C3" s="7"/>
      <c r="D3" s="45"/>
      <c r="E3" s="45"/>
      <c r="F3" s="45"/>
      <c r="G3" s="7"/>
    </row>
    <row r="4" spans="1:7" ht="73.5" customHeight="1">
      <c r="A4" s="50" t="s">
        <v>102</v>
      </c>
      <c r="B4" s="51" t="s">
        <v>7</v>
      </c>
      <c r="C4" s="51" t="s">
        <v>238</v>
      </c>
      <c r="D4" s="51" t="s">
        <v>298</v>
      </c>
      <c r="E4" s="51" t="s">
        <v>299</v>
      </c>
      <c r="F4" s="51" t="s">
        <v>200</v>
      </c>
      <c r="G4" s="52" t="s">
        <v>217</v>
      </c>
    </row>
    <row r="5" spans="1:7" ht="25.5" customHeight="1">
      <c r="A5" s="33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</row>
    <row r="6" spans="1:7" ht="26.25" customHeight="1">
      <c r="A6" s="383" t="s">
        <v>73</v>
      </c>
      <c r="B6" s="384"/>
      <c r="C6" s="384"/>
      <c r="D6" s="384"/>
      <c r="E6" s="384"/>
      <c r="F6" s="384"/>
      <c r="G6" s="385"/>
    </row>
    <row r="7" spans="1:7" ht="24.75" customHeight="1">
      <c r="A7" s="48" t="s">
        <v>205</v>
      </c>
      <c r="B7" s="34">
        <v>2050</v>
      </c>
      <c r="C7" s="35">
        <f>SUM(C8:C8)</f>
        <v>0</v>
      </c>
      <c r="D7" s="35">
        <f>SUM(D8:D8)</f>
        <v>0</v>
      </c>
      <c r="E7" s="35">
        <f>SUM(E8:E8)</f>
        <v>0</v>
      </c>
      <c r="F7" s="35">
        <f>E7-D7</f>
        <v>0</v>
      </c>
      <c r="G7" s="56" t="e">
        <f>(E7/D7)*100</f>
        <v>#DIV/0!</v>
      </c>
    </row>
    <row r="8" spans="1:7" ht="21.75" customHeight="1">
      <c r="A8" s="61"/>
      <c r="B8" s="62"/>
      <c r="C8" s="62"/>
      <c r="D8" s="63"/>
      <c r="E8" s="63"/>
      <c r="F8" s="59">
        <f t="shared" ref="F8:F23" si="0">E8-D8</f>
        <v>0</v>
      </c>
      <c r="G8" s="64" t="e">
        <f t="shared" ref="G8:G23" si="1">(E8/D8)*100</f>
        <v>#DIV/0!</v>
      </c>
    </row>
    <row r="9" spans="1:7" s="12" customFormat="1" ht="23.25" customHeight="1">
      <c r="A9" s="70" t="s">
        <v>204</v>
      </c>
      <c r="B9" s="71">
        <v>2060</v>
      </c>
      <c r="C9" s="63">
        <f>SUM(C10:C10)</f>
        <v>0</v>
      </c>
      <c r="D9" s="63">
        <f>SUM(D10:D10)</f>
        <v>0</v>
      </c>
      <c r="E9" s="63">
        <f t="shared" ref="E9" si="2">SUM(E10:E10)</f>
        <v>0</v>
      </c>
      <c r="F9" s="59">
        <f t="shared" si="0"/>
        <v>0</v>
      </c>
      <c r="G9" s="64" t="e">
        <f t="shared" si="1"/>
        <v>#DIV/0!</v>
      </c>
    </row>
    <row r="10" spans="1:7" s="12" customFormat="1" ht="23.25" customHeight="1">
      <c r="A10" s="66"/>
      <c r="B10" s="65"/>
      <c r="C10" s="65"/>
      <c r="D10" s="63"/>
      <c r="E10" s="63"/>
      <c r="F10" s="59">
        <f t="shared" si="0"/>
        <v>0</v>
      </c>
      <c r="G10" s="64" t="e">
        <f t="shared" si="1"/>
        <v>#DIV/0!</v>
      </c>
    </row>
    <row r="11" spans="1:7" s="12" customFormat="1" ht="29.25" customHeight="1">
      <c r="A11" s="386" t="s">
        <v>206</v>
      </c>
      <c r="B11" s="387"/>
      <c r="C11" s="387"/>
      <c r="D11" s="387"/>
      <c r="E11" s="387"/>
      <c r="F11" s="387"/>
      <c r="G11" s="388"/>
    </row>
    <row r="12" spans="1:7" s="12" customFormat="1" ht="42.75" customHeight="1">
      <c r="A12" s="72" t="s">
        <v>183</v>
      </c>
      <c r="B12" s="65"/>
      <c r="C12" s="65"/>
      <c r="D12" s="63"/>
      <c r="E12" s="63"/>
      <c r="F12" s="59"/>
      <c r="G12" s="63"/>
    </row>
    <row r="13" spans="1:7" s="12" customFormat="1" ht="27.75" customHeight="1">
      <c r="A13" s="73" t="s">
        <v>207</v>
      </c>
      <c r="B13" s="71">
        <v>2117</v>
      </c>
      <c r="C13" s="63">
        <f>SUM(C14:C14)</f>
        <v>0</v>
      </c>
      <c r="D13" s="63">
        <f>SUM(D14:D14)</f>
        <v>0</v>
      </c>
      <c r="E13" s="63">
        <f>SUM(E14:E14)</f>
        <v>0</v>
      </c>
      <c r="F13" s="63">
        <f t="shared" si="0"/>
        <v>0</v>
      </c>
      <c r="G13" s="64" t="e">
        <f t="shared" si="1"/>
        <v>#DIV/0!</v>
      </c>
    </row>
    <row r="14" spans="1:7" s="12" customFormat="1" ht="22.5" customHeight="1">
      <c r="A14" s="68"/>
      <c r="B14" s="65"/>
      <c r="C14" s="65"/>
      <c r="D14" s="59"/>
      <c r="E14" s="59"/>
      <c r="F14" s="59">
        <f t="shared" si="0"/>
        <v>0</v>
      </c>
      <c r="G14" s="64" t="e">
        <f t="shared" si="1"/>
        <v>#DIV/0!</v>
      </c>
    </row>
    <row r="15" spans="1:7" s="12" customFormat="1" ht="40.5" customHeight="1">
      <c r="A15" s="74" t="s">
        <v>178</v>
      </c>
      <c r="B15" s="65"/>
      <c r="C15" s="65"/>
      <c r="D15" s="59"/>
      <c r="E15" s="59"/>
      <c r="F15" s="59"/>
      <c r="G15" s="59"/>
    </row>
    <row r="16" spans="1:7" s="12" customFormat="1" ht="29.25" customHeight="1">
      <c r="A16" s="66" t="s">
        <v>207</v>
      </c>
      <c r="B16" s="71">
        <v>2128</v>
      </c>
      <c r="C16" s="63">
        <f>SUM(C17:C17)</f>
        <v>0</v>
      </c>
      <c r="D16" s="63">
        <f>SUM(D17:D17)</f>
        <v>0</v>
      </c>
      <c r="E16" s="63">
        <f>SUM(E17:E17)</f>
        <v>0</v>
      </c>
      <c r="F16" s="63">
        <f t="shared" si="0"/>
        <v>0</v>
      </c>
      <c r="G16" s="64" t="e">
        <f t="shared" si="1"/>
        <v>#DIV/0!</v>
      </c>
    </row>
    <row r="17" spans="1:8" s="12" customFormat="1" ht="23.25" customHeight="1">
      <c r="A17" s="66"/>
      <c r="B17" s="65"/>
      <c r="C17" s="65"/>
      <c r="D17" s="63"/>
      <c r="E17" s="63"/>
      <c r="F17" s="59">
        <f t="shared" si="0"/>
        <v>0</v>
      </c>
      <c r="G17" s="64" t="e">
        <f t="shared" si="1"/>
        <v>#DIV/0!</v>
      </c>
    </row>
    <row r="18" spans="1:8" s="12" customFormat="1" ht="37.5" customHeight="1">
      <c r="A18" s="72" t="s">
        <v>209</v>
      </c>
      <c r="B18" s="65"/>
      <c r="C18" s="65"/>
      <c r="D18" s="59"/>
      <c r="E18" s="59"/>
      <c r="F18" s="59"/>
      <c r="G18" s="60"/>
    </row>
    <row r="19" spans="1:8" s="12" customFormat="1" ht="38.25" customHeight="1">
      <c r="A19" s="75" t="s">
        <v>210</v>
      </c>
      <c r="B19" s="71">
        <v>2123</v>
      </c>
      <c r="C19" s="63">
        <f>SUM(C20:C20)</f>
        <v>0</v>
      </c>
      <c r="D19" s="63">
        <f>SUM(D20:D20)</f>
        <v>0</v>
      </c>
      <c r="E19" s="63">
        <f>SUM(E20:E20)</f>
        <v>0</v>
      </c>
      <c r="F19" s="63">
        <f t="shared" si="0"/>
        <v>0</v>
      </c>
      <c r="G19" s="64" t="e">
        <f t="shared" si="1"/>
        <v>#DIV/0!</v>
      </c>
    </row>
    <row r="20" spans="1:8" s="12" customFormat="1" ht="24.75" customHeight="1">
      <c r="A20" s="66"/>
      <c r="B20" s="65"/>
      <c r="C20" s="65"/>
      <c r="D20" s="63"/>
      <c r="E20" s="63"/>
      <c r="F20" s="63">
        <f t="shared" si="0"/>
        <v>0</v>
      </c>
      <c r="G20" s="64" t="e">
        <f t="shared" si="1"/>
        <v>#DIV/0!</v>
      </c>
    </row>
    <row r="21" spans="1:8" s="12" customFormat="1" ht="26.25" customHeight="1">
      <c r="A21" s="76" t="s">
        <v>211</v>
      </c>
      <c r="B21" s="65"/>
      <c r="C21" s="65"/>
      <c r="D21" s="63"/>
      <c r="E21" s="63"/>
      <c r="F21" s="59"/>
      <c r="G21" s="64"/>
    </row>
    <row r="22" spans="1:8" s="12" customFormat="1" ht="41.25" customHeight="1">
      <c r="A22" s="75" t="s">
        <v>212</v>
      </c>
      <c r="B22" s="71">
        <v>2142</v>
      </c>
      <c r="C22" s="63">
        <f>SUM(C23:C23)</f>
        <v>0</v>
      </c>
      <c r="D22" s="63">
        <f>SUM(D23:D23)</f>
        <v>0</v>
      </c>
      <c r="E22" s="63">
        <f>SUM(E23:E23)</f>
        <v>0</v>
      </c>
      <c r="F22" s="59">
        <f t="shared" si="0"/>
        <v>0</v>
      </c>
      <c r="G22" s="64" t="e">
        <f t="shared" si="1"/>
        <v>#DIV/0!</v>
      </c>
    </row>
    <row r="23" spans="1:8" s="12" customFormat="1" ht="28.5" customHeight="1">
      <c r="A23" s="66"/>
      <c r="B23" s="65"/>
      <c r="C23" s="65"/>
      <c r="D23" s="63"/>
      <c r="E23" s="63"/>
      <c r="F23" s="59">
        <f t="shared" si="0"/>
        <v>0</v>
      </c>
      <c r="G23" s="64" t="e">
        <f t="shared" si="1"/>
        <v>#DIV/0!</v>
      </c>
    </row>
    <row r="24" spans="1:8">
      <c r="A24" s="36"/>
      <c r="B24" s="37"/>
      <c r="C24" s="37"/>
      <c r="D24" s="38"/>
      <c r="E24" s="39"/>
      <c r="F24" s="39"/>
      <c r="G24" s="39"/>
    </row>
    <row r="25" spans="1:8" ht="24.75" customHeight="1">
      <c r="A25" s="13" t="s">
        <v>179</v>
      </c>
      <c r="B25" s="9"/>
      <c r="C25" s="9"/>
      <c r="D25" s="42" t="s">
        <v>57</v>
      </c>
      <c r="E25" s="42"/>
      <c r="F25" s="382" t="s">
        <v>189</v>
      </c>
      <c r="G25" s="382"/>
      <c r="H25" s="44"/>
    </row>
    <row r="26" spans="1:8">
      <c r="A26" s="46" t="s">
        <v>181</v>
      </c>
      <c r="B26" s="47"/>
      <c r="C26" s="53"/>
      <c r="D26" s="47" t="s">
        <v>186</v>
      </c>
      <c r="E26" s="47"/>
      <c r="F26" s="368" t="s">
        <v>116</v>
      </c>
      <c r="G26" s="368"/>
      <c r="H26" s="11"/>
    </row>
    <row r="27" spans="1:8">
      <c r="A27" s="36"/>
      <c r="B27" s="37"/>
      <c r="C27" s="37"/>
      <c r="D27" s="38"/>
      <c r="E27" s="39"/>
      <c r="F27" s="39"/>
      <c r="G27" s="39"/>
    </row>
    <row r="28" spans="1:8">
      <c r="A28" s="36"/>
      <c r="B28" s="37"/>
      <c r="C28" s="37"/>
      <c r="D28" s="38"/>
      <c r="E28" s="39"/>
      <c r="F28" s="39"/>
      <c r="G28" s="39"/>
    </row>
    <row r="29" spans="1:8">
      <c r="A29" s="36"/>
      <c r="B29" s="37"/>
      <c r="C29" s="37"/>
      <c r="D29" s="38"/>
      <c r="E29" s="39"/>
      <c r="F29" s="39"/>
      <c r="G29" s="39"/>
    </row>
    <row r="30" spans="1:8">
      <c r="A30" s="36"/>
      <c r="B30" s="37"/>
      <c r="C30" s="37"/>
      <c r="D30" s="38"/>
      <c r="E30" s="39"/>
      <c r="F30" s="39"/>
      <c r="G30" s="39"/>
    </row>
    <row r="31" spans="1:8">
      <c r="A31" s="36"/>
      <c r="B31" s="37"/>
      <c r="C31" s="37"/>
      <c r="D31" s="38"/>
      <c r="E31" s="39"/>
      <c r="F31" s="39"/>
      <c r="G31" s="39"/>
    </row>
    <row r="32" spans="1:8">
      <c r="A32" s="36"/>
      <c r="B32" s="37"/>
      <c r="C32" s="37"/>
      <c r="D32" s="38"/>
      <c r="E32" s="39"/>
      <c r="F32" s="39"/>
      <c r="G32" s="39"/>
    </row>
    <row r="33" spans="1:7">
      <c r="A33" s="36"/>
      <c r="B33" s="37"/>
      <c r="C33" s="37"/>
      <c r="D33" s="38"/>
      <c r="E33" s="39"/>
      <c r="F33" s="39"/>
      <c r="G33" s="39"/>
    </row>
    <row r="34" spans="1:7">
      <c r="A34" s="36"/>
      <c r="B34" s="37"/>
      <c r="C34" s="37"/>
      <c r="D34" s="38"/>
      <c r="E34" s="39"/>
      <c r="F34" s="39"/>
      <c r="G34" s="39"/>
    </row>
    <row r="35" spans="1:7">
      <c r="A35" s="36"/>
      <c r="B35" s="37"/>
      <c r="C35" s="37"/>
      <c r="D35" s="38"/>
      <c r="E35" s="39"/>
      <c r="F35" s="39"/>
      <c r="G35" s="39"/>
    </row>
    <row r="36" spans="1:7">
      <c r="A36" s="36"/>
      <c r="B36" s="37"/>
      <c r="C36" s="37"/>
      <c r="D36" s="38"/>
      <c r="E36" s="39"/>
      <c r="F36" s="39"/>
      <c r="G36" s="39"/>
    </row>
    <row r="37" spans="1:7">
      <c r="A37" s="36"/>
      <c r="B37" s="37"/>
      <c r="C37" s="37"/>
      <c r="D37" s="38"/>
      <c r="E37" s="39"/>
      <c r="F37" s="39"/>
      <c r="G37" s="39"/>
    </row>
    <row r="38" spans="1:7">
      <c r="A38" s="36"/>
      <c r="B38" s="37"/>
      <c r="C38" s="37"/>
      <c r="D38" s="38"/>
      <c r="E38" s="39"/>
      <c r="F38" s="39"/>
      <c r="G38" s="39"/>
    </row>
    <row r="39" spans="1:7">
      <c r="A39" s="36"/>
      <c r="B39" s="37"/>
      <c r="C39" s="37"/>
      <c r="D39" s="38"/>
      <c r="E39" s="39"/>
      <c r="F39" s="39"/>
      <c r="G39" s="39"/>
    </row>
    <row r="40" spans="1:7">
      <c r="A40" s="36"/>
      <c r="B40" s="37"/>
      <c r="C40" s="37"/>
      <c r="D40" s="38"/>
      <c r="E40" s="39"/>
      <c r="F40" s="39"/>
      <c r="G40" s="39"/>
    </row>
    <row r="41" spans="1:7">
      <c r="A41" s="36"/>
      <c r="B41" s="37"/>
      <c r="C41" s="37"/>
      <c r="D41" s="38"/>
      <c r="E41" s="39"/>
      <c r="F41" s="39"/>
      <c r="G41" s="39"/>
    </row>
    <row r="42" spans="1:7">
      <c r="A42" s="36"/>
      <c r="B42" s="37"/>
      <c r="C42" s="37"/>
      <c r="D42" s="38"/>
      <c r="E42" s="39"/>
      <c r="F42" s="39"/>
      <c r="G42" s="39"/>
    </row>
    <row r="43" spans="1:7">
      <c r="A43" s="36"/>
      <c r="B43" s="37"/>
      <c r="C43" s="37"/>
      <c r="D43" s="38"/>
      <c r="E43" s="39"/>
      <c r="F43" s="39"/>
      <c r="G43" s="39"/>
    </row>
    <row r="44" spans="1:7">
      <c r="A44" s="36"/>
      <c r="B44" s="37"/>
      <c r="C44" s="37"/>
      <c r="D44" s="38"/>
      <c r="E44" s="39"/>
      <c r="F44" s="39"/>
      <c r="G44" s="39"/>
    </row>
    <row r="45" spans="1:7">
      <c r="A45" s="36"/>
      <c r="B45" s="37"/>
      <c r="C45" s="37"/>
      <c r="D45" s="38"/>
      <c r="E45" s="39"/>
      <c r="F45" s="39"/>
      <c r="G45" s="39"/>
    </row>
    <row r="46" spans="1:7">
      <c r="A46" s="36"/>
      <c r="B46" s="37"/>
      <c r="C46" s="37"/>
      <c r="D46" s="38"/>
      <c r="E46" s="39"/>
      <c r="F46" s="39"/>
      <c r="G46" s="39"/>
    </row>
    <row r="47" spans="1:7">
      <c r="A47" s="36"/>
      <c r="B47" s="37"/>
      <c r="C47" s="37"/>
      <c r="D47" s="38"/>
      <c r="E47" s="39"/>
      <c r="F47" s="39"/>
      <c r="G47" s="39"/>
    </row>
    <row r="48" spans="1:7">
      <c r="A48" s="36"/>
      <c r="B48" s="37"/>
      <c r="C48" s="37"/>
      <c r="D48" s="38"/>
      <c r="E48" s="39"/>
      <c r="F48" s="39"/>
      <c r="G48" s="39"/>
    </row>
    <row r="49" spans="1:7">
      <c r="A49" s="36"/>
      <c r="B49" s="37"/>
      <c r="C49" s="37"/>
      <c r="D49" s="38"/>
      <c r="E49" s="39"/>
      <c r="F49" s="39"/>
      <c r="G49" s="39"/>
    </row>
    <row r="50" spans="1:7">
      <c r="A50" s="36"/>
      <c r="B50" s="37"/>
      <c r="C50" s="37"/>
      <c r="D50" s="38"/>
      <c r="E50" s="39"/>
      <c r="F50" s="39"/>
      <c r="G50" s="39"/>
    </row>
    <row r="51" spans="1:7">
      <c r="A51" s="36"/>
      <c r="B51" s="37"/>
      <c r="C51" s="37"/>
      <c r="D51" s="38"/>
      <c r="E51" s="39"/>
      <c r="F51" s="39"/>
      <c r="G51" s="39"/>
    </row>
    <row r="52" spans="1:7">
      <c r="A52" s="36"/>
      <c r="B52" s="37"/>
      <c r="C52" s="37"/>
      <c r="D52" s="38"/>
      <c r="E52" s="39"/>
      <c r="F52" s="39"/>
      <c r="G52" s="39"/>
    </row>
    <row r="53" spans="1:7">
      <c r="A53" s="36"/>
      <c r="B53" s="37"/>
      <c r="C53" s="37"/>
      <c r="D53" s="38"/>
      <c r="E53" s="39"/>
      <c r="F53" s="39"/>
      <c r="G53" s="39"/>
    </row>
    <row r="54" spans="1:7">
      <c r="A54" s="36"/>
      <c r="B54" s="37"/>
      <c r="C54" s="37"/>
      <c r="D54" s="38"/>
      <c r="E54" s="39"/>
      <c r="F54" s="39"/>
      <c r="G54" s="39"/>
    </row>
    <row r="55" spans="1:7">
      <c r="A55" s="36"/>
      <c r="B55" s="37"/>
      <c r="C55" s="37"/>
      <c r="D55" s="38"/>
      <c r="E55" s="39"/>
      <c r="F55" s="39"/>
      <c r="G55" s="39"/>
    </row>
    <row r="56" spans="1:7">
      <c r="A56" s="36"/>
      <c r="B56" s="37"/>
      <c r="C56" s="37"/>
      <c r="D56" s="38"/>
      <c r="E56" s="39"/>
      <c r="F56" s="39"/>
      <c r="G56" s="39"/>
    </row>
    <row r="57" spans="1:7">
      <c r="A57" s="36"/>
      <c r="B57" s="37"/>
      <c r="C57" s="37"/>
      <c r="D57" s="38"/>
      <c r="E57" s="39"/>
      <c r="F57" s="39"/>
      <c r="G57" s="39"/>
    </row>
    <row r="58" spans="1:7">
      <c r="A58" s="36"/>
      <c r="D58" s="40"/>
      <c r="E58" s="41"/>
      <c r="F58" s="41"/>
      <c r="G58" s="41"/>
    </row>
    <row r="59" spans="1:7">
      <c r="A59" s="5"/>
      <c r="D59" s="40"/>
      <c r="E59" s="41"/>
      <c r="F59" s="41"/>
      <c r="G59" s="41"/>
    </row>
    <row r="60" spans="1:7">
      <c r="A60" s="5"/>
      <c r="D60" s="40"/>
      <c r="E60" s="41"/>
      <c r="F60" s="41"/>
      <c r="G60" s="41"/>
    </row>
    <row r="61" spans="1:7">
      <c r="A61" s="5"/>
      <c r="D61" s="40"/>
      <c r="E61" s="41"/>
      <c r="F61" s="41"/>
      <c r="G61" s="41"/>
    </row>
    <row r="62" spans="1:7">
      <c r="A62" s="5"/>
      <c r="D62" s="40"/>
      <c r="E62" s="41"/>
      <c r="F62" s="41"/>
      <c r="G62" s="41"/>
    </row>
    <row r="63" spans="1:7">
      <c r="A63" s="5"/>
      <c r="D63" s="40"/>
      <c r="E63" s="41"/>
      <c r="F63" s="41"/>
      <c r="G63" s="41"/>
    </row>
    <row r="64" spans="1:7">
      <c r="A64" s="5"/>
      <c r="D64" s="40"/>
      <c r="E64" s="41"/>
      <c r="F64" s="41"/>
      <c r="G64" s="41"/>
    </row>
    <row r="65" spans="1:7">
      <c r="A65" s="5"/>
      <c r="D65" s="40"/>
      <c r="E65" s="41"/>
      <c r="F65" s="41"/>
      <c r="G65" s="41"/>
    </row>
    <row r="66" spans="1:7">
      <c r="A66" s="5"/>
      <c r="D66" s="40"/>
      <c r="E66" s="41"/>
      <c r="F66" s="41"/>
      <c r="G66" s="41"/>
    </row>
    <row r="67" spans="1:7">
      <c r="A67" s="5"/>
      <c r="D67" s="40"/>
      <c r="E67" s="41"/>
      <c r="F67" s="41"/>
      <c r="G67" s="41"/>
    </row>
    <row r="68" spans="1:7">
      <c r="A68" s="5"/>
      <c r="D68" s="40"/>
      <c r="E68" s="41"/>
      <c r="F68" s="41"/>
      <c r="G68" s="41"/>
    </row>
    <row r="69" spans="1:7">
      <c r="A69" s="5"/>
      <c r="D69" s="40"/>
      <c r="E69" s="41"/>
      <c r="F69" s="41"/>
      <c r="G69" s="41"/>
    </row>
    <row r="70" spans="1:7">
      <c r="A70" s="5"/>
      <c r="D70" s="40"/>
      <c r="E70" s="41"/>
      <c r="F70" s="41"/>
      <c r="G70" s="41"/>
    </row>
    <row r="71" spans="1:7">
      <c r="A71" s="5"/>
      <c r="D71" s="40"/>
      <c r="E71" s="41"/>
      <c r="F71" s="41"/>
      <c r="G71" s="41"/>
    </row>
    <row r="72" spans="1:7">
      <c r="A72" s="5"/>
      <c r="D72" s="40"/>
      <c r="E72" s="41"/>
      <c r="F72" s="41"/>
      <c r="G72" s="41"/>
    </row>
    <row r="73" spans="1:7">
      <c r="A73" s="5"/>
      <c r="D73" s="40"/>
      <c r="E73" s="41"/>
      <c r="F73" s="41"/>
      <c r="G73" s="41"/>
    </row>
    <row r="74" spans="1:7">
      <c r="A74" s="5"/>
      <c r="D74" s="40"/>
      <c r="E74" s="41"/>
      <c r="F74" s="41"/>
      <c r="G74" s="41"/>
    </row>
    <row r="75" spans="1:7">
      <c r="A75" s="5"/>
      <c r="D75" s="40"/>
      <c r="E75" s="41"/>
      <c r="F75" s="41"/>
      <c r="G75" s="41"/>
    </row>
    <row r="76" spans="1:7">
      <c r="A76" s="5"/>
      <c r="D76" s="40"/>
      <c r="E76" s="41"/>
      <c r="F76" s="41"/>
      <c r="G76" s="41"/>
    </row>
    <row r="77" spans="1:7">
      <c r="A77" s="5"/>
      <c r="D77" s="40"/>
      <c r="E77" s="41"/>
      <c r="F77" s="41"/>
      <c r="G77" s="41"/>
    </row>
    <row r="78" spans="1:7">
      <c r="A78" s="5"/>
      <c r="D78" s="40"/>
      <c r="E78" s="41"/>
      <c r="F78" s="41"/>
      <c r="G78" s="41"/>
    </row>
    <row r="79" spans="1:7">
      <c r="A79" s="5"/>
      <c r="D79" s="40"/>
      <c r="E79" s="41"/>
      <c r="F79" s="41"/>
      <c r="G79" s="41"/>
    </row>
    <row r="80" spans="1:7">
      <c r="A80" s="5"/>
      <c r="D80" s="40"/>
      <c r="E80" s="41"/>
      <c r="F80" s="41"/>
      <c r="G80" s="41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zoomScale="55" zoomScaleNormal="75" zoomScaleSheetLayoutView="55" workbookViewId="0">
      <selection activeCell="P10" sqref="P10"/>
    </sheetView>
  </sheetViews>
  <sheetFormatPr defaultRowHeight="18.75"/>
  <cols>
    <col min="1" max="1" width="74.85546875" style="2" customWidth="1"/>
    <col min="2" max="2" width="12.7109375" style="4" customWidth="1"/>
    <col min="3" max="4" width="25.7109375" style="4" customWidth="1"/>
    <col min="5" max="5" width="22.85546875" style="4" customWidth="1"/>
    <col min="6" max="6" width="25.7109375" style="4" customWidth="1"/>
    <col min="7" max="7" width="24.7109375" style="4" customWidth="1"/>
    <col min="8" max="8" width="21.140625" style="4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18" t="s">
        <v>173</v>
      </c>
    </row>
    <row r="2" spans="1:9" ht="39" customHeight="1">
      <c r="A2" s="391" t="s">
        <v>83</v>
      </c>
      <c r="B2" s="391"/>
      <c r="C2" s="391"/>
      <c r="D2" s="391"/>
      <c r="E2" s="391"/>
      <c r="F2" s="391"/>
      <c r="G2" s="391"/>
      <c r="H2" s="391"/>
    </row>
    <row r="3" spans="1:9" ht="30" customHeight="1">
      <c r="A3" s="393" t="s">
        <v>190</v>
      </c>
      <c r="B3" s="393"/>
      <c r="C3" s="393"/>
      <c r="D3" s="393"/>
      <c r="E3" s="393"/>
      <c r="F3" s="393"/>
      <c r="G3" s="393"/>
      <c r="H3" s="393"/>
    </row>
    <row r="4" spans="1:9" ht="58.5" customHeight="1">
      <c r="A4" s="389" t="s">
        <v>102</v>
      </c>
      <c r="B4" s="392" t="s">
        <v>7</v>
      </c>
      <c r="C4" s="394" t="s">
        <v>166</v>
      </c>
      <c r="D4" s="394"/>
      <c r="E4" s="395" t="s">
        <v>297</v>
      </c>
      <c r="F4" s="395"/>
      <c r="G4" s="395"/>
      <c r="H4" s="395"/>
    </row>
    <row r="5" spans="1:9" ht="68.25" customHeight="1">
      <c r="A5" s="390"/>
      <c r="B5" s="392"/>
      <c r="C5" s="315" t="s">
        <v>237</v>
      </c>
      <c r="D5" s="315" t="s">
        <v>296</v>
      </c>
      <c r="E5" s="209" t="s">
        <v>96</v>
      </c>
      <c r="F5" s="209" t="s">
        <v>92</v>
      </c>
      <c r="G5" s="81" t="s">
        <v>99</v>
      </c>
      <c r="H5" s="81" t="s">
        <v>100</v>
      </c>
    </row>
    <row r="6" spans="1:9" ht="33.75" customHeight="1">
      <c r="A6" s="20">
        <v>1</v>
      </c>
      <c r="B6" s="19">
        <v>2</v>
      </c>
      <c r="C6" s="20">
        <v>3</v>
      </c>
      <c r="D6" s="19">
        <v>4</v>
      </c>
      <c r="E6" s="20">
        <v>5</v>
      </c>
      <c r="F6" s="19">
        <v>6</v>
      </c>
      <c r="G6" s="20">
        <v>7</v>
      </c>
      <c r="H6" s="19">
        <v>8</v>
      </c>
    </row>
    <row r="7" spans="1:9" s="3" customFormat="1" ht="71.25" customHeight="1">
      <c r="A7" s="21" t="s">
        <v>49</v>
      </c>
      <c r="B7" s="32">
        <v>4000</v>
      </c>
      <c r="C7" s="347">
        <f>SUM(C8:C13)</f>
        <v>102</v>
      </c>
      <c r="D7" s="347">
        <f>SUM(D8:D13)</f>
        <v>337</v>
      </c>
      <c r="E7" s="347">
        <f>SUM(E8:E13)</f>
        <v>50</v>
      </c>
      <c r="F7" s="22">
        <f>SUM(F8:F13)</f>
        <v>337</v>
      </c>
      <c r="G7" s="22">
        <f>F7-E7</f>
        <v>287</v>
      </c>
      <c r="H7" s="54">
        <f>(F7/E7)*100</f>
        <v>674</v>
      </c>
    </row>
    <row r="8" spans="1:9" ht="62.25" customHeight="1">
      <c r="A8" s="23" t="s">
        <v>0</v>
      </c>
      <c r="B8" s="30" t="s">
        <v>85</v>
      </c>
      <c r="C8" s="24">
        <v>0</v>
      </c>
      <c r="D8" s="24">
        <v>0</v>
      </c>
      <c r="E8" s="24">
        <v>0</v>
      </c>
      <c r="F8" s="24">
        <v>0</v>
      </c>
      <c r="G8" s="24">
        <f t="shared" ref="G8:G13" si="0">F8-E8</f>
        <v>0</v>
      </c>
      <c r="H8" s="55" t="e">
        <f t="shared" ref="H8:H13" si="1">(F8/E8)*100</f>
        <v>#DIV/0!</v>
      </c>
    </row>
    <row r="9" spans="1:9" ht="57.75" customHeight="1">
      <c r="A9" s="23" t="s">
        <v>1</v>
      </c>
      <c r="B9" s="30">
        <v>4020</v>
      </c>
      <c r="C9" s="24">
        <v>0</v>
      </c>
      <c r="D9" s="24">
        <v>159</v>
      </c>
      <c r="E9" s="24">
        <v>0</v>
      </c>
      <c r="F9" s="24">
        <v>159</v>
      </c>
      <c r="G9" s="24">
        <f t="shared" si="0"/>
        <v>159</v>
      </c>
      <c r="H9" s="55" t="e">
        <f t="shared" si="1"/>
        <v>#DIV/0!</v>
      </c>
    </row>
    <row r="10" spans="1:9" ht="70.5" customHeight="1">
      <c r="A10" s="23" t="s">
        <v>15</v>
      </c>
      <c r="B10" s="30">
        <v>4030</v>
      </c>
      <c r="C10" s="24">
        <v>53</v>
      </c>
      <c r="D10" s="24">
        <v>57</v>
      </c>
      <c r="E10" s="24">
        <v>50</v>
      </c>
      <c r="F10" s="24">
        <v>57</v>
      </c>
      <c r="G10" s="24">
        <f t="shared" si="0"/>
        <v>7</v>
      </c>
      <c r="H10" s="55">
        <f t="shared" si="1"/>
        <v>113.99999999999999</v>
      </c>
    </row>
    <row r="11" spans="1:9" ht="59.25" customHeight="1">
      <c r="A11" s="23" t="s">
        <v>2</v>
      </c>
      <c r="B11" s="30">
        <v>4040</v>
      </c>
      <c r="C11" s="24">
        <v>49</v>
      </c>
      <c r="D11" s="24">
        <v>5</v>
      </c>
      <c r="E11" s="24">
        <v>0</v>
      </c>
      <c r="F11" s="24">
        <v>5</v>
      </c>
      <c r="G11" s="24">
        <f t="shared" si="0"/>
        <v>5</v>
      </c>
      <c r="H11" s="55" t="e">
        <f t="shared" si="1"/>
        <v>#DIV/0!</v>
      </c>
    </row>
    <row r="12" spans="1:9" ht="70.5" customHeight="1">
      <c r="A12" s="23" t="s">
        <v>41</v>
      </c>
      <c r="B12" s="30">
        <v>4050</v>
      </c>
      <c r="C12" s="24">
        <v>0</v>
      </c>
      <c r="D12" s="24">
        <v>116</v>
      </c>
      <c r="E12" s="24">
        <v>0</v>
      </c>
      <c r="F12" s="24">
        <v>116</v>
      </c>
      <c r="G12" s="24">
        <f t="shared" si="0"/>
        <v>116</v>
      </c>
      <c r="H12" s="55" t="e">
        <f t="shared" si="1"/>
        <v>#DIV/0!</v>
      </c>
    </row>
    <row r="13" spans="1:9" ht="59.25" customHeight="1">
      <c r="A13" s="23" t="s">
        <v>125</v>
      </c>
      <c r="B13" s="30">
        <v>4060</v>
      </c>
      <c r="C13" s="24">
        <v>0</v>
      </c>
      <c r="D13" s="24">
        <v>0</v>
      </c>
      <c r="E13" s="24">
        <v>0</v>
      </c>
      <c r="F13" s="24">
        <v>0</v>
      </c>
      <c r="G13" s="24">
        <f t="shared" si="0"/>
        <v>0</v>
      </c>
      <c r="H13" s="55" t="e">
        <f t="shared" si="1"/>
        <v>#DIV/0!</v>
      </c>
    </row>
    <row r="14" spans="1:9" ht="20.25">
      <c r="A14" s="28"/>
      <c r="B14" s="28"/>
      <c r="C14" s="28"/>
      <c r="D14" s="28"/>
      <c r="E14" s="28"/>
      <c r="F14" s="28"/>
      <c r="G14" s="28"/>
      <c r="H14" s="28"/>
    </row>
    <row r="15" spans="1:9" ht="20.25">
      <c r="A15" s="28"/>
      <c r="B15" s="28"/>
      <c r="C15" s="28"/>
      <c r="D15" s="28"/>
      <c r="E15" s="28"/>
      <c r="F15" s="28"/>
      <c r="G15" s="28"/>
      <c r="H15" s="28"/>
    </row>
    <row r="16" spans="1:9" s="1" customFormat="1" ht="19.5" customHeight="1">
      <c r="A16" s="31"/>
      <c r="B16" s="29"/>
      <c r="C16" s="29"/>
      <c r="D16" s="29"/>
      <c r="E16" s="29"/>
      <c r="F16" s="29"/>
      <c r="G16" s="29"/>
      <c r="H16" s="29"/>
      <c r="I16" s="2"/>
    </row>
    <row r="17" spans="1:8" ht="54" customHeight="1">
      <c r="A17" s="25" t="s">
        <v>273</v>
      </c>
      <c r="B17" s="26"/>
      <c r="C17" s="396" t="s">
        <v>90</v>
      </c>
      <c r="D17" s="396"/>
      <c r="E17" s="27"/>
      <c r="F17" s="397" t="s">
        <v>331</v>
      </c>
      <c r="G17" s="398"/>
      <c r="H17" s="28"/>
    </row>
    <row r="18" spans="1:8" s="1" customFormat="1" ht="37.5" customHeight="1">
      <c r="A18" s="8" t="s">
        <v>45</v>
      </c>
      <c r="B18" s="10"/>
      <c r="C18" s="370" t="s">
        <v>46</v>
      </c>
      <c r="D18" s="370"/>
      <c r="E18" s="10"/>
      <c r="F18" s="368" t="s">
        <v>116</v>
      </c>
      <c r="G18" s="368"/>
      <c r="H18" s="11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59055118110236227" bottom="0.59055118110236227" header="0" footer="0"/>
  <pageSetup paperSize="9" scale="58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55"/>
  <sheetViews>
    <sheetView view="pageBreakPreview" zoomScale="60" workbookViewId="0">
      <selection activeCell="K27" sqref="K27"/>
    </sheetView>
  </sheetViews>
  <sheetFormatPr defaultRowHeight="18.75"/>
  <cols>
    <col min="1" max="1" width="70.28515625" style="77" customWidth="1"/>
    <col min="2" max="2" width="16" style="78" customWidth="1"/>
    <col min="3" max="3" width="19.85546875" style="78" customWidth="1"/>
    <col min="4" max="4" width="21.28515625" style="78" customWidth="1"/>
    <col min="5" max="5" width="23.42578125" style="78" customWidth="1"/>
    <col min="6" max="6" width="22.28515625" style="78" customWidth="1"/>
    <col min="7" max="7" width="21" style="78" customWidth="1"/>
    <col min="8" max="16384" width="9.140625" style="77"/>
  </cols>
  <sheetData>
    <row r="2" spans="1:7" ht="33.75" customHeight="1">
      <c r="A2" s="401" t="s">
        <v>215</v>
      </c>
      <c r="B2" s="401"/>
      <c r="C2" s="401"/>
      <c r="D2" s="401"/>
      <c r="E2" s="401"/>
      <c r="F2" s="401"/>
      <c r="G2" s="401"/>
    </row>
    <row r="3" spans="1:7" ht="28.5" customHeight="1">
      <c r="A3" s="79"/>
      <c r="B3" s="80"/>
      <c r="C3" s="80"/>
      <c r="D3" s="79"/>
      <c r="E3" s="79"/>
      <c r="F3" s="79"/>
      <c r="G3" s="80"/>
    </row>
    <row r="4" spans="1:7" ht="62.25" customHeight="1">
      <c r="A4" s="117" t="s">
        <v>102</v>
      </c>
      <c r="B4" s="118" t="s">
        <v>7</v>
      </c>
      <c r="C4" s="51" t="s">
        <v>238</v>
      </c>
      <c r="D4" s="51" t="s">
        <v>298</v>
      </c>
      <c r="E4" s="51" t="s">
        <v>299</v>
      </c>
      <c r="F4" s="118" t="s">
        <v>200</v>
      </c>
      <c r="G4" s="119" t="s">
        <v>217</v>
      </c>
    </row>
    <row r="5" spans="1:7" ht="23.25" customHeight="1">
      <c r="A5" s="120">
        <v>1</v>
      </c>
      <c r="B5" s="121">
        <v>2</v>
      </c>
      <c r="C5" s="121">
        <v>3</v>
      </c>
      <c r="D5" s="121">
        <v>4</v>
      </c>
      <c r="E5" s="121">
        <v>5</v>
      </c>
      <c r="F5" s="121">
        <v>6</v>
      </c>
      <c r="G5" s="121">
        <v>7</v>
      </c>
    </row>
    <row r="6" spans="1:7" ht="39" customHeight="1">
      <c r="A6" s="122" t="s">
        <v>49</v>
      </c>
      <c r="B6" s="123">
        <v>4000</v>
      </c>
      <c r="C6" s="296">
        <f>C7+C8+C11+C23+C27+C32</f>
        <v>102</v>
      </c>
      <c r="D6" s="296">
        <f>D7+D8+D11+D23+D27+D32</f>
        <v>50</v>
      </c>
      <c r="E6" s="296">
        <f>E7+E8+E11+E23+E27+E32</f>
        <v>337</v>
      </c>
      <c r="F6" s="124">
        <f>E6-D6</f>
        <v>287</v>
      </c>
      <c r="G6" s="124">
        <f>(E6/D6)*100</f>
        <v>674</v>
      </c>
    </row>
    <row r="7" spans="1:7" ht="33" customHeight="1">
      <c r="A7" s="210" t="s">
        <v>0</v>
      </c>
      <c r="B7" s="211">
        <v>4010</v>
      </c>
      <c r="C7" s="212">
        <v>0</v>
      </c>
      <c r="D7" s="212">
        <v>0</v>
      </c>
      <c r="E7" s="212">
        <v>0</v>
      </c>
      <c r="F7" s="124">
        <f t="shared" ref="F7:F32" si="0">E7-D7</f>
        <v>0</v>
      </c>
      <c r="G7" s="297" t="e">
        <f t="shared" ref="G7:G32" si="1">(E7/D7)*100</f>
        <v>#DIV/0!</v>
      </c>
    </row>
    <row r="8" spans="1:7" s="82" customFormat="1" ht="29.25" customHeight="1">
      <c r="A8" s="213" t="s">
        <v>1</v>
      </c>
      <c r="B8" s="214">
        <v>4020</v>
      </c>
      <c r="C8" s="212">
        <v>0</v>
      </c>
      <c r="D8" s="212">
        <v>0</v>
      </c>
      <c r="E8" s="296">
        <f>SUM(E9:E10)</f>
        <v>159</v>
      </c>
      <c r="F8" s="124">
        <f t="shared" si="0"/>
        <v>159</v>
      </c>
      <c r="G8" s="297" t="e">
        <f t="shared" si="1"/>
        <v>#DIV/0!</v>
      </c>
    </row>
    <row r="9" spans="1:7" s="82" customFormat="1" ht="29.25" customHeight="1">
      <c r="A9" s="236" t="s">
        <v>310</v>
      </c>
      <c r="B9" s="321"/>
      <c r="C9" s="322"/>
      <c r="D9" s="322"/>
      <c r="E9" s="234">
        <v>98</v>
      </c>
      <c r="F9" s="323"/>
      <c r="G9" s="324"/>
    </row>
    <row r="10" spans="1:7" s="82" customFormat="1" ht="20.25" customHeight="1">
      <c r="A10" s="227" t="s">
        <v>311</v>
      </c>
      <c r="B10" s="233"/>
      <c r="C10" s="126">
        <v>0</v>
      </c>
      <c r="D10" s="126">
        <v>0</v>
      </c>
      <c r="E10" s="234">
        <v>61</v>
      </c>
      <c r="F10" s="126">
        <f t="shared" si="0"/>
        <v>61</v>
      </c>
      <c r="G10" s="298" t="e">
        <f t="shared" si="1"/>
        <v>#DIV/0!</v>
      </c>
    </row>
    <row r="11" spans="1:7" s="82" customFormat="1" ht="38.25" customHeight="1">
      <c r="A11" s="213" t="s">
        <v>15</v>
      </c>
      <c r="B11" s="214">
        <v>4030</v>
      </c>
      <c r="C11" s="235">
        <f>SUM(C13:C22)</f>
        <v>53</v>
      </c>
      <c r="D11" s="235">
        <f>SUM(D12:D16)</f>
        <v>50</v>
      </c>
      <c r="E11" s="235">
        <f>SUM(E12:E22)</f>
        <v>57</v>
      </c>
      <c r="F11" s="124">
        <f t="shared" si="0"/>
        <v>7</v>
      </c>
      <c r="G11" s="124">
        <f t="shared" si="1"/>
        <v>113.99999999999999</v>
      </c>
    </row>
    <row r="12" spans="1:7" s="82" customFormat="1" ht="29.25" customHeight="1">
      <c r="A12" s="236" t="s">
        <v>266</v>
      </c>
      <c r="B12" s="233"/>
      <c r="C12" s="232">
        <v>0</v>
      </c>
      <c r="D12" s="234">
        <v>50</v>
      </c>
      <c r="E12" s="234">
        <v>41</v>
      </c>
      <c r="F12" s="126">
        <f t="shared" si="0"/>
        <v>-9</v>
      </c>
      <c r="G12" s="297">
        <f t="shared" si="1"/>
        <v>82</v>
      </c>
    </row>
    <row r="13" spans="1:7" s="82" customFormat="1" ht="29.25" customHeight="1">
      <c r="A13" s="236" t="s">
        <v>312</v>
      </c>
      <c r="B13" s="233"/>
      <c r="C13" s="232">
        <v>0</v>
      </c>
      <c r="D13" s="232">
        <v>0</v>
      </c>
      <c r="E13" s="234">
        <v>11</v>
      </c>
      <c r="F13" s="126">
        <f t="shared" si="0"/>
        <v>11</v>
      </c>
      <c r="G13" s="297" t="e">
        <f t="shared" si="1"/>
        <v>#DIV/0!</v>
      </c>
    </row>
    <row r="14" spans="1:7" s="82" customFormat="1" ht="29.25" customHeight="1">
      <c r="A14" s="236" t="s">
        <v>267</v>
      </c>
      <c r="B14" s="233"/>
      <c r="C14" s="234">
        <v>7</v>
      </c>
      <c r="D14" s="232">
        <v>0</v>
      </c>
      <c r="E14" s="234">
        <v>0</v>
      </c>
      <c r="F14" s="126">
        <f t="shared" si="0"/>
        <v>0</v>
      </c>
      <c r="G14" s="297" t="e">
        <f t="shared" si="1"/>
        <v>#DIV/0!</v>
      </c>
    </row>
    <row r="15" spans="1:7" s="82" customFormat="1" ht="29.25" customHeight="1">
      <c r="A15" s="236" t="s">
        <v>313</v>
      </c>
      <c r="B15" s="233"/>
      <c r="C15" s="232">
        <v>0</v>
      </c>
      <c r="D15" s="232">
        <v>0</v>
      </c>
      <c r="E15" s="234">
        <v>5</v>
      </c>
      <c r="F15" s="126">
        <f t="shared" si="0"/>
        <v>5</v>
      </c>
      <c r="G15" s="297" t="e">
        <f t="shared" si="1"/>
        <v>#DIV/0!</v>
      </c>
    </row>
    <row r="16" spans="1:7" s="82" customFormat="1" ht="23.25" customHeight="1">
      <c r="A16" s="236" t="s">
        <v>268</v>
      </c>
      <c r="B16" s="233"/>
      <c r="C16" s="234">
        <v>7</v>
      </c>
      <c r="D16" s="126">
        <v>0</v>
      </c>
      <c r="E16" s="234">
        <v>0</v>
      </c>
      <c r="F16" s="126">
        <f t="shared" si="0"/>
        <v>0</v>
      </c>
      <c r="G16" s="297" t="e">
        <f t="shared" si="1"/>
        <v>#DIV/0!</v>
      </c>
    </row>
    <row r="17" spans="1:7" s="82" customFormat="1" ht="31.5" customHeight="1">
      <c r="A17" s="288" t="s">
        <v>283</v>
      </c>
      <c r="B17" s="289"/>
      <c r="C17" s="234">
        <v>8</v>
      </c>
      <c r="D17" s="290">
        <v>0</v>
      </c>
      <c r="E17" s="234">
        <v>0</v>
      </c>
      <c r="F17" s="126">
        <f t="shared" si="0"/>
        <v>0</v>
      </c>
      <c r="G17" s="297" t="e">
        <f t="shared" si="1"/>
        <v>#DIV/0!</v>
      </c>
    </row>
    <row r="18" spans="1:7" s="82" customFormat="1" ht="29.25" customHeight="1">
      <c r="A18" s="288" t="s">
        <v>284</v>
      </c>
      <c r="B18" s="289"/>
      <c r="C18" s="234">
        <v>21</v>
      </c>
      <c r="D18" s="290">
        <v>0</v>
      </c>
      <c r="E18" s="234">
        <v>0</v>
      </c>
      <c r="F18" s="126">
        <f t="shared" si="0"/>
        <v>0</v>
      </c>
      <c r="G18" s="297" t="e">
        <f t="shared" si="1"/>
        <v>#DIV/0!</v>
      </c>
    </row>
    <row r="19" spans="1:7" s="82" customFormat="1" ht="27" customHeight="1">
      <c r="A19" s="288" t="s">
        <v>285</v>
      </c>
      <c r="B19" s="289"/>
      <c r="C19" s="234">
        <v>2</v>
      </c>
      <c r="D19" s="290">
        <v>0</v>
      </c>
      <c r="E19" s="234">
        <v>0</v>
      </c>
      <c r="F19" s="126">
        <f t="shared" si="0"/>
        <v>0</v>
      </c>
      <c r="G19" s="297" t="e">
        <f t="shared" si="1"/>
        <v>#DIV/0!</v>
      </c>
    </row>
    <row r="20" spans="1:7" s="82" customFormat="1" ht="27" customHeight="1">
      <c r="A20" s="292" t="s">
        <v>286</v>
      </c>
      <c r="B20" s="293"/>
      <c r="C20" s="294">
        <v>3</v>
      </c>
      <c r="D20" s="295">
        <v>0</v>
      </c>
      <c r="E20" s="294">
        <v>0</v>
      </c>
      <c r="F20" s="126">
        <f t="shared" si="0"/>
        <v>0</v>
      </c>
      <c r="G20" s="297" t="e">
        <f t="shared" si="1"/>
        <v>#DIV/0!</v>
      </c>
    </row>
    <row r="21" spans="1:7" s="82" customFormat="1" ht="27" customHeight="1">
      <c r="A21" s="292" t="s">
        <v>288</v>
      </c>
      <c r="B21" s="293"/>
      <c r="C21" s="294">
        <v>3</v>
      </c>
      <c r="D21" s="295">
        <v>0</v>
      </c>
      <c r="E21" s="294">
        <v>0</v>
      </c>
      <c r="F21" s="126">
        <f t="shared" si="0"/>
        <v>0</v>
      </c>
      <c r="G21" s="297" t="e">
        <f t="shared" si="1"/>
        <v>#DIV/0!</v>
      </c>
    </row>
    <row r="22" spans="1:7" s="82" customFormat="1" ht="27.75" customHeight="1">
      <c r="A22" s="288" t="s">
        <v>287</v>
      </c>
      <c r="B22" s="289"/>
      <c r="C22" s="294">
        <v>2</v>
      </c>
      <c r="D22" s="290"/>
      <c r="E22" s="294">
        <v>0</v>
      </c>
      <c r="F22" s="126">
        <f t="shared" si="0"/>
        <v>0</v>
      </c>
      <c r="G22" s="297" t="e">
        <f t="shared" si="1"/>
        <v>#DIV/0!</v>
      </c>
    </row>
    <row r="23" spans="1:7" s="82" customFormat="1" ht="31.5" customHeight="1">
      <c r="A23" s="213" t="s">
        <v>2</v>
      </c>
      <c r="B23" s="214">
        <v>4040</v>
      </c>
      <c r="C23" s="235">
        <f>SUM(C24:C26)</f>
        <v>49</v>
      </c>
      <c r="D23" s="212">
        <v>0</v>
      </c>
      <c r="E23" s="235">
        <f>SUM(E24:E26)</f>
        <v>5</v>
      </c>
      <c r="F23" s="124">
        <f t="shared" si="0"/>
        <v>5</v>
      </c>
      <c r="G23" s="297" t="e">
        <f t="shared" si="1"/>
        <v>#DIV/0!</v>
      </c>
    </row>
    <row r="24" spans="1:7" s="82" customFormat="1" ht="26.25" customHeight="1">
      <c r="A24" s="227" t="s">
        <v>282</v>
      </c>
      <c r="B24" s="286"/>
      <c r="C24" s="240">
        <v>49</v>
      </c>
      <c r="D24" s="287">
        <v>0</v>
      </c>
      <c r="E24" s="240">
        <v>0</v>
      </c>
      <c r="F24" s="126">
        <f t="shared" si="0"/>
        <v>0</v>
      </c>
      <c r="G24" s="297" t="e">
        <f t="shared" si="1"/>
        <v>#DIV/0!</v>
      </c>
    </row>
    <row r="25" spans="1:7" s="82" customFormat="1" ht="24" customHeight="1">
      <c r="A25" s="227" t="s">
        <v>314</v>
      </c>
      <c r="B25" s="239"/>
      <c r="C25" s="125">
        <v>0</v>
      </c>
      <c r="D25" s="125">
        <v>0</v>
      </c>
      <c r="E25" s="234">
        <v>3</v>
      </c>
      <c r="F25" s="126">
        <f t="shared" si="0"/>
        <v>3</v>
      </c>
      <c r="G25" s="297" t="e">
        <f t="shared" si="1"/>
        <v>#DIV/0!</v>
      </c>
    </row>
    <row r="26" spans="1:7" s="82" customFormat="1" ht="24" customHeight="1">
      <c r="A26" s="227" t="s">
        <v>315</v>
      </c>
      <c r="B26" s="239"/>
      <c r="C26" s="237">
        <v>0</v>
      </c>
      <c r="D26" s="237">
        <v>0</v>
      </c>
      <c r="E26" s="234">
        <v>2</v>
      </c>
      <c r="F26" s="126">
        <f t="shared" si="0"/>
        <v>2</v>
      </c>
      <c r="G26" s="297" t="e">
        <f t="shared" si="1"/>
        <v>#DIV/0!</v>
      </c>
    </row>
    <row r="27" spans="1:7" s="82" customFormat="1" ht="40.5" customHeight="1">
      <c r="A27" s="213" t="s">
        <v>41</v>
      </c>
      <c r="B27" s="214">
        <v>4050</v>
      </c>
      <c r="C27" s="124">
        <v>0</v>
      </c>
      <c r="D27" s="124">
        <v>0</v>
      </c>
      <c r="E27" s="235">
        <f>SUM(E28:E31)</f>
        <v>116</v>
      </c>
      <c r="F27" s="124">
        <f t="shared" si="0"/>
        <v>116</v>
      </c>
      <c r="G27" s="297" t="e">
        <f t="shared" si="1"/>
        <v>#DIV/0!</v>
      </c>
    </row>
    <row r="28" spans="1:7" s="82" customFormat="1" ht="22.5" customHeight="1">
      <c r="A28" s="227" t="s">
        <v>316</v>
      </c>
      <c r="B28" s="233"/>
      <c r="C28" s="238">
        <v>0</v>
      </c>
      <c r="D28" s="238">
        <v>0</v>
      </c>
      <c r="E28" s="234">
        <v>17</v>
      </c>
      <c r="F28" s="238">
        <f t="shared" si="0"/>
        <v>17</v>
      </c>
      <c r="G28" s="297" t="e">
        <f t="shared" si="1"/>
        <v>#DIV/0!</v>
      </c>
    </row>
    <row r="29" spans="1:7" s="82" customFormat="1" ht="22.5" customHeight="1">
      <c r="A29" s="325" t="s">
        <v>317</v>
      </c>
      <c r="B29" s="326"/>
      <c r="C29" s="327">
        <v>0</v>
      </c>
      <c r="D29" s="327">
        <v>0</v>
      </c>
      <c r="E29" s="328">
        <v>30</v>
      </c>
      <c r="F29" s="327">
        <f t="shared" si="0"/>
        <v>30</v>
      </c>
      <c r="G29" s="329" t="e">
        <f t="shared" si="1"/>
        <v>#DIV/0!</v>
      </c>
    </row>
    <row r="30" spans="1:7" s="82" customFormat="1" ht="22.5" customHeight="1">
      <c r="A30" s="325" t="s">
        <v>319</v>
      </c>
      <c r="B30" s="326"/>
      <c r="C30" s="327"/>
      <c r="D30" s="327"/>
      <c r="E30" s="328">
        <v>59</v>
      </c>
      <c r="F30" s="327"/>
      <c r="G30" s="329"/>
    </row>
    <row r="31" spans="1:7" s="82" customFormat="1" ht="22.5" customHeight="1">
      <c r="A31" s="227" t="s">
        <v>318</v>
      </c>
      <c r="B31" s="233"/>
      <c r="C31" s="126">
        <v>0</v>
      </c>
      <c r="D31" s="126">
        <v>0</v>
      </c>
      <c r="E31" s="234">
        <v>10</v>
      </c>
      <c r="F31" s="126">
        <f t="shared" si="0"/>
        <v>10</v>
      </c>
      <c r="G31" s="297" t="e">
        <f t="shared" si="1"/>
        <v>#DIV/0!</v>
      </c>
    </row>
    <row r="32" spans="1:7" s="82" customFormat="1" ht="24.75" customHeight="1">
      <c r="A32" s="213" t="s">
        <v>125</v>
      </c>
      <c r="B32" s="214">
        <v>4060</v>
      </c>
      <c r="C32" s="212">
        <v>0</v>
      </c>
      <c r="D32" s="212">
        <v>0</v>
      </c>
      <c r="E32" s="212">
        <v>0</v>
      </c>
      <c r="F32" s="124">
        <f t="shared" si="0"/>
        <v>0</v>
      </c>
      <c r="G32" s="297" t="e">
        <f t="shared" si="1"/>
        <v>#DIV/0!</v>
      </c>
    </row>
    <row r="33" spans="1:7">
      <c r="A33" s="127"/>
      <c r="B33" s="128"/>
      <c r="C33" s="128"/>
      <c r="D33" s="129"/>
      <c r="E33" s="130"/>
      <c r="F33" s="130"/>
      <c r="G33" s="130"/>
    </row>
    <row r="34" spans="1:7" ht="26.25" customHeight="1">
      <c r="A34" s="244" t="s">
        <v>274</v>
      </c>
      <c r="B34" s="399" t="s">
        <v>57</v>
      </c>
      <c r="C34" s="399"/>
      <c r="D34" s="399"/>
      <c r="E34" s="245"/>
      <c r="F34" s="400" t="s">
        <v>330</v>
      </c>
      <c r="G34" s="400"/>
    </row>
    <row r="35" spans="1:7">
      <c r="A35" s="84" t="s">
        <v>181</v>
      </c>
      <c r="B35" s="373" t="s">
        <v>46</v>
      </c>
      <c r="C35" s="373"/>
      <c r="D35" s="373"/>
      <c r="E35" s="85"/>
      <c r="F35" s="374" t="s">
        <v>116</v>
      </c>
      <c r="G35" s="374"/>
    </row>
    <row r="36" spans="1:7">
      <c r="A36" s="127"/>
      <c r="B36" s="128"/>
      <c r="C36" s="128"/>
      <c r="D36" s="129"/>
      <c r="E36" s="130"/>
      <c r="F36" s="130"/>
      <c r="G36" s="130"/>
    </row>
    <row r="37" spans="1:7">
      <c r="A37" s="127"/>
      <c r="B37" s="128"/>
      <c r="C37" s="128"/>
      <c r="D37" s="129"/>
      <c r="E37" s="130"/>
      <c r="F37" s="130"/>
      <c r="G37" s="130"/>
    </row>
    <row r="38" spans="1:7">
      <c r="A38" s="127"/>
      <c r="B38" s="128"/>
      <c r="C38" s="128"/>
      <c r="D38" s="129"/>
      <c r="E38" s="130"/>
      <c r="F38" s="130"/>
      <c r="G38" s="130"/>
    </row>
    <row r="39" spans="1:7">
      <c r="A39" s="127"/>
      <c r="B39" s="128"/>
      <c r="C39" s="128"/>
      <c r="D39" s="129"/>
      <c r="E39" s="130"/>
      <c r="F39" s="130"/>
      <c r="G39" s="130"/>
    </row>
    <row r="40" spans="1:7">
      <c r="A40" s="127"/>
      <c r="B40" s="128"/>
      <c r="C40" s="128"/>
      <c r="D40" s="129"/>
      <c r="E40" s="130"/>
      <c r="F40" s="130"/>
      <c r="G40" s="130"/>
    </row>
    <row r="41" spans="1:7">
      <c r="A41" s="127"/>
      <c r="B41" s="128"/>
      <c r="C41" s="128"/>
      <c r="D41" s="129"/>
      <c r="E41" s="130"/>
      <c r="F41" s="130"/>
      <c r="G41" s="130"/>
    </row>
    <row r="42" spans="1:7">
      <c r="A42" s="127"/>
      <c r="B42" s="128"/>
      <c r="C42" s="128"/>
      <c r="D42" s="129"/>
      <c r="E42" s="130"/>
      <c r="F42" s="130"/>
      <c r="G42" s="130"/>
    </row>
    <row r="43" spans="1:7">
      <c r="A43" s="127"/>
      <c r="B43" s="128"/>
      <c r="C43" s="128"/>
      <c r="D43" s="129"/>
      <c r="E43" s="130"/>
      <c r="F43" s="130"/>
      <c r="G43" s="130"/>
    </row>
    <row r="44" spans="1:7">
      <c r="A44" s="127"/>
      <c r="B44" s="128"/>
      <c r="C44" s="128"/>
      <c r="D44" s="129"/>
      <c r="E44" s="130"/>
      <c r="F44" s="130"/>
      <c r="G44" s="130"/>
    </row>
    <row r="45" spans="1:7">
      <c r="A45" s="127"/>
      <c r="B45" s="128"/>
      <c r="C45" s="128"/>
      <c r="D45" s="129"/>
      <c r="E45" s="130"/>
      <c r="F45" s="130"/>
      <c r="G45" s="130"/>
    </row>
    <row r="46" spans="1:7">
      <c r="A46" s="127"/>
      <c r="B46" s="128"/>
      <c r="C46" s="128"/>
      <c r="D46" s="129"/>
      <c r="E46" s="130"/>
      <c r="F46" s="130"/>
      <c r="G46" s="130"/>
    </row>
    <row r="47" spans="1:7">
      <c r="A47" s="127"/>
      <c r="B47" s="128"/>
      <c r="C47" s="128"/>
      <c r="D47" s="129"/>
      <c r="E47" s="130"/>
      <c r="F47" s="130"/>
      <c r="G47" s="130"/>
    </row>
    <row r="48" spans="1:7">
      <c r="A48" s="127"/>
      <c r="B48" s="128"/>
      <c r="C48" s="128"/>
      <c r="D48" s="129"/>
      <c r="E48" s="130"/>
      <c r="F48" s="130"/>
      <c r="G48" s="130"/>
    </row>
    <row r="49" spans="1:7">
      <c r="A49" s="127"/>
      <c r="B49" s="128"/>
      <c r="C49" s="128"/>
      <c r="D49" s="129"/>
      <c r="E49" s="130"/>
      <c r="F49" s="130"/>
      <c r="G49" s="130"/>
    </row>
    <row r="50" spans="1:7">
      <c r="A50" s="127"/>
      <c r="B50" s="128"/>
      <c r="C50" s="128"/>
      <c r="D50" s="129"/>
      <c r="E50" s="130"/>
      <c r="F50" s="130"/>
      <c r="G50" s="130"/>
    </row>
    <row r="51" spans="1:7">
      <c r="A51" s="127"/>
      <c r="B51" s="128"/>
      <c r="C51" s="128"/>
      <c r="D51" s="129"/>
      <c r="E51" s="130"/>
      <c r="F51" s="130"/>
      <c r="G51" s="130"/>
    </row>
    <row r="52" spans="1:7">
      <c r="A52" s="127"/>
      <c r="B52" s="128"/>
      <c r="C52" s="128"/>
      <c r="D52" s="129"/>
      <c r="E52" s="130"/>
      <c r="F52" s="130"/>
      <c r="G52" s="130"/>
    </row>
    <row r="53" spans="1:7">
      <c r="A53" s="127"/>
      <c r="B53" s="128"/>
      <c r="C53" s="128"/>
      <c r="D53" s="129"/>
      <c r="E53" s="130"/>
      <c r="F53" s="130"/>
      <c r="G53" s="130"/>
    </row>
    <row r="54" spans="1:7">
      <c r="A54" s="127"/>
      <c r="B54" s="128"/>
      <c r="C54" s="128"/>
      <c r="D54" s="129"/>
      <c r="E54" s="130"/>
      <c r="F54" s="130"/>
      <c r="G54" s="130"/>
    </row>
    <row r="55" spans="1:7">
      <c r="A55" s="127"/>
      <c r="B55" s="128"/>
      <c r="C55" s="128"/>
      <c r="D55" s="129"/>
      <c r="E55" s="130"/>
      <c r="F55" s="130"/>
      <c r="G55" s="130"/>
    </row>
    <row r="56" spans="1:7">
      <c r="A56" s="127"/>
      <c r="B56" s="128"/>
      <c r="C56" s="128"/>
      <c r="D56" s="129"/>
      <c r="E56" s="130"/>
      <c r="F56" s="130"/>
      <c r="G56" s="130"/>
    </row>
    <row r="57" spans="1:7">
      <c r="A57" s="127"/>
      <c r="B57" s="128"/>
      <c r="C57" s="128"/>
      <c r="D57" s="129"/>
      <c r="E57" s="130"/>
      <c r="F57" s="130"/>
      <c r="G57" s="130"/>
    </row>
    <row r="58" spans="1:7">
      <c r="A58" s="127"/>
      <c r="B58" s="128"/>
      <c r="C58" s="128"/>
      <c r="D58" s="129"/>
      <c r="E58" s="130"/>
      <c r="F58" s="130"/>
      <c r="G58" s="130"/>
    </row>
    <row r="59" spans="1:7">
      <c r="A59" s="127"/>
      <c r="B59" s="128"/>
      <c r="C59" s="128"/>
      <c r="D59" s="129"/>
      <c r="E59" s="130"/>
      <c r="F59" s="130"/>
      <c r="G59" s="130"/>
    </row>
    <row r="60" spans="1:7">
      <c r="A60" s="127"/>
      <c r="B60" s="128"/>
      <c r="C60" s="128"/>
      <c r="D60" s="129"/>
      <c r="E60" s="130"/>
      <c r="F60" s="130"/>
      <c r="G60" s="130"/>
    </row>
    <row r="61" spans="1:7">
      <c r="A61" s="127"/>
      <c r="B61" s="128"/>
      <c r="C61" s="128"/>
      <c r="D61" s="129"/>
      <c r="E61" s="130"/>
      <c r="F61" s="130"/>
      <c r="G61" s="130"/>
    </row>
    <row r="62" spans="1:7">
      <c r="A62" s="127"/>
      <c r="B62" s="128"/>
      <c r="C62" s="128"/>
      <c r="D62" s="129"/>
      <c r="E62" s="130"/>
      <c r="F62" s="130"/>
      <c r="G62" s="130"/>
    </row>
    <row r="63" spans="1:7">
      <c r="A63" s="127"/>
      <c r="B63" s="128"/>
      <c r="C63" s="128"/>
      <c r="D63" s="129"/>
      <c r="E63" s="130"/>
      <c r="F63" s="130"/>
      <c r="G63" s="130"/>
    </row>
    <row r="64" spans="1:7">
      <c r="A64" s="127"/>
      <c r="B64" s="128"/>
      <c r="C64" s="128"/>
      <c r="D64" s="129"/>
      <c r="E64" s="130"/>
      <c r="F64" s="130"/>
      <c r="G64" s="130"/>
    </row>
    <row r="65" spans="1:7">
      <c r="A65" s="127"/>
      <c r="D65" s="132"/>
      <c r="E65" s="133"/>
      <c r="F65" s="133"/>
      <c r="G65" s="133"/>
    </row>
    <row r="66" spans="1:7">
      <c r="A66" s="87"/>
      <c r="D66" s="132"/>
      <c r="E66" s="133"/>
      <c r="F66" s="133"/>
      <c r="G66" s="133"/>
    </row>
    <row r="67" spans="1:7">
      <c r="A67" s="87"/>
      <c r="D67" s="132"/>
      <c r="E67" s="133"/>
      <c r="F67" s="133"/>
      <c r="G67" s="133"/>
    </row>
    <row r="68" spans="1:7">
      <c r="A68" s="87"/>
      <c r="D68" s="132"/>
      <c r="E68" s="133"/>
      <c r="F68" s="133"/>
      <c r="G68" s="133"/>
    </row>
    <row r="69" spans="1:7">
      <c r="A69" s="87"/>
      <c r="D69" s="132"/>
      <c r="E69" s="133"/>
      <c r="F69" s="133"/>
      <c r="G69" s="133"/>
    </row>
    <row r="70" spans="1:7">
      <c r="A70" s="87"/>
      <c r="D70" s="132"/>
      <c r="E70" s="133"/>
      <c r="F70" s="133"/>
      <c r="G70" s="133"/>
    </row>
    <row r="71" spans="1:7">
      <c r="A71" s="87"/>
      <c r="D71" s="132"/>
      <c r="E71" s="133"/>
      <c r="F71" s="133"/>
      <c r="G71" s="133"/>
    </row>
    <row r="72" spans="1:7">
      <c r="A72" s="87"/>
      <c r="D72" s="132"/>
      <c r="E72" s="133"/>
      <c r="F72" s="133"/>
      <c r="G72" s="133"/>
    </row>
    <row r="73" spans="1:7">
      <c r="A73" s="87"/>
      <c r="D73" s="132"/>
      <c r="E73" s="133"/>
      <c r="F73" s="133"/>
      <c r="G73" s="133"/>
    </row>
    <row r="74" spans="1:7">
      <c r="A74" s="87"/>
      <c r="D74" s="132"/>
      <c r="E74" s="133"/>
      <c r="F74" s="133"/>
      <c r="G74" s="133"/>
    </row>
    <row r="75" spans="1:7">
      <c r="A75" s="87"/>
      <c r="D75" s="132"/>
      <c r="E75" s="133"/>
      <c r="F75" s="133"/>
      <c r="G75" s="133"/>
    </row>
    <row r="76" spans="1:7">
      <c r="A76" s="87"/>
      <c r="D76" s="132"/>
      <c r="E76" s="133"/>
      <c r="F76" s="133"/>
      <c r="G76" s="133"/>
    </row>
    <row r="77" spans="1:7">
      <c r="A77" s="87"/>
      <c r="D77" s="132"/>
      <c r="E77" s="133"/>
      <c r="F77" s="133"/>
      <c r="G77" s="133"/>
    </row>
    <row r="78" spans="1:7">
      <c r="A78" s="87"/>
      <c r="D78" s="132"/>
      <c r="E78" s="133"/>
      <c r="F78" s="133"/>
      <c r="G78" s="133"/>
    </row>
    <row r="79" spans="1:7">
      <c r="A79" s="87"/>
      <c r="D79" s="132"/>
      <c r="E79" s="133"/>
      <c r="F79" s="133"/>
      <c r="G79" s="133"/>
    </row>
    <row r="80" spans="1:7">
      <c r="A80" s="87"/>
      <c r="D80" s="132"/>
      <c r="E80" s="133"/>
      <c r="F80" s="133"/>
      <c r="G80" s="133"/>
    </row>
    <row r="81" spans="1:7">
      <c r="A81" s="87"/>
      <c r="D81" s="132"/>
      <c r="E81" s="133"/>
      <c r="F81" s="133"/>
      <c r="G81" s="133"/>
    </row>
    <row r="82" spans="1:7">
      <c r="A82" s="87"/>
      <c r="D82" s="132"/>
      <c r="E82" s="133"/>
      <c r="F82" s="133"/>
      <c r="G82" s="133"/>
    </row>
    <row r="83" spans="1:7">
      <c r="A83" s="87"/>
      <c r="D83" s="132"/>
      <c r="E83" s="133"/>
      <c r="F83" s="133"/>
      <c r="G83" s="133"/>
    </row>
    <row r="84" spans="1:7">
      <c r="A84" s="87"/>
      <c r="D84" s="132"/>
      <c r="E84" s="133"/>
      <c r="F84" s="133"/>
      <c r="G84" s="133"/>
    </row>
    <row r="85" spans="1:7">
      <c r="A85" s="87"/>
      <c r="D85" s="132"/>
      <c r="E85" s="133"/>
      <c r="F85" s="133"/>
      <c r="G85" s="133"/>
    </row>
    <row r="86" spans="1:7">
      <c r="A86" s="87"/>
      <c r="D86" s="132"/>
      <c r="E86" s="133"/>
      <c r="F86" s="133"/>
      <c r="G86" s="133"/>
    </row>
    <row r="87" spans="1:7">
      <c r="A87" s="87"/>
      <c r="D87" s="132"/>
      <c r="E87" s="133"/>
      <c r="F87" s="133"/>
      <c r="G87" s="133"/>
    </row>
    <row r="88" spans="1:7">
      <c r="A88" s="87"/>
    </row>
    <row r="89" spans="1:7">
      <c r="A89" s="88"/>
    </row>
    <row r="90" spans="1:7">
      <c r="A90" s="88"/>
    </row>
    <row r="91" spans="1:7">
      <c r="A91" s="88"/>
    </row>
    <row r="92" spans="1:7">
      <c r="A92" s="88"/>
    </row>
    <row r="93" spans="1:7">
      <c r="A93" s="88"/>
    </row>
    <row r="94" spans="1:7">
      <c r="A94" s="88"/>
    </row>
    <row r="95" spans="1:7">
      <c r="A95" s="88"/>
    </row>
    <row r="96" spans="1:7">
      <c r="A96" s="88"/>
    </row>
    <row r="97" spans="1:1">
      <c r="A97" s="88"/>
    </row>
    <row r="98" spans="1:1">
      <c r="A98" s="88"/>
    </row>
    <row r="99" spans="1:1">
      <c r="A99" s="88"/>
    </row>
    <row r="100" spans="1:1">
      <c r="A100" s="88"/>
    </row>
    <row r="101" spans="1:1">
      <c r="A101" s="88"/>
    </row>
    <row r="102" spans="1:1">
      <c r="A102" s="88"/>
    </row>
    <row r="103" spans="1:1">
      <c r="A103" s="88"/>
    </row>
    <row r="104" spans="1:1">
      <c r="A104" s="88"/>
    </row>
    <row r="105" spans="1:1">
      <c r="A105" s="88"/>
    </row>
    <row r="106" spans="1:1">
      <c r="A106" s="88"/>
    </row>
    <row r="107" spans="1:1">
      <c r="A107" s="88"/>
    </row>
    <row r="108" spans="1:1">
      <c r="A108" s="88"/>
    </row>
    <row r="109" spans="1:1">
      <c r="A109" s="88"/>
    </row>
    <row r="110" spans="1:1">
      <c r="A110" s="88"/>
    </row>
    <row r="111" spans="1:1">
      <c r="A111" s="88"/>
    </row>
    <row r="112" spans="1:1">
      <c r="A112" s="88"/>
    </row>
    <row r="113" spans="1:1">
      <c r="A113" s="88"/>
    </row>
    <row r="114" spans="1:1">
      <c r="A114" s="88"/>
    </row>
    <row r="115" spans="1:1">
      <c r="A115" s="88"/>
    </row>
    <row r="116" spans="1:1">
      <c r="A116" s="88"/>
    </row>
    <row r="117" spans="1:1">
      <c r="A117" s="88"/>
    </row>
    <row r="118" spans="1:1">
      <c r="A118" s="88"/>
    </row>
    <row r="119" spans="1:1">
      <c r="A119" s="88"/>
    </row>
    <row r="120" spans="1:1">
      <c r="A120" s="88"/>
    </row>
    <row r="121" spans="1:1">
      <c r="A121" s="88"/>
    </row>
    <row r="122" spans="1:1">
      <c r="A122" s="88"/>
    </row>
    <row r="123" spans="1:1">
      <c r="A123" s="88"/>
    </row>
    <row r="124" spans="1:1">
      <c r="A124" s="88"/>
    </row>
    <row r="125" spans="1:1">
      <c r="A125" s="88"/>
    </row>
    <row r="126" spans="1:1">
      <c r="A126" s="88"/>
    </row>
    <row r="127" spans="1:1">
      <c r="A127" s="88"/>
    </row>
    <row r="128" spans="1:1">
      <c r="A128" s="88"/>
    </row>
    <row r="129" spans="1:1">
      <c r="A129" s="88"/>
    </row>
    <row r="130" spans="1:1">
      <c r="A130" s="88"/>
    </row>
    <row r="131" spans="1:1">
      <c r="A131" s="88"/>
    </row>
    <row r="132" spans="1:1">
      <c r="A132" s="88"/>
    </row>
    <row r="133" spans="1:1">
      <c r="A133" s="88"/>
    </row>
    <row r="134" spans="1:1">
      <c r="A134" s="88"/>
    </row>
    <row r="135" spans="1:1">
      <c r="A135" s="88"/>
    </row>
    <row r="136" spans="1:1">
      <c r="A136" s="88"/>
    </row>
    <row r="137" spans="1:1">
      <c r="A137" s="88"/>
    </row>
    <row r="138" spans="1:1">
      <c r="A138" s="88"/>
    </row>
    <row r="139" spans="1:1">
      <c r="A139" s="88"/>
    </row>
    <row r="140" spans="1:1">
      <c r="A140" s="88"/>
    </row>
    <row r="141" spans="1:1">
      <c r="A141" s="88"/>
    </row>
    <row r="142" spans="1:1">
      <c r="A142" s="88"/>
    </row>
    <row r="143" spans="1:1">
      <c r="A143" s="88"/>
    </row>
    <row r="144" spans="1:1">
      <c r="A144" s="88"/>
    </row>
    <row r="145" spans="1:1">
      <c r="A145" s="88"/>
    </row>
    <row r="146" spans="1:1">
      <c r="A146" s="88"/>
    </row>
    <row r="147" spans="1:1">
      <c r="A147" s="88"/>
    </row>
    <row r="148" spans="1:1">
      <c r="A148" s="88"/>
    </row>
    <row r="149" spans="1:1">
      <c r="A149" s="88"/>
    </row>
    <row r="150" spans="1:1">
      <c r="A150" s="88"/>
    </row>
    <row r="151" spans="1:1">
      <c r="A151" s="88"/>
    </row>
    <row r="152" spans="1:1">
      <c r="A152" s="88"/>
    </row>
    <row r="153" spans="1:1">
      <c r="A153" s="88"/>
    </row>
    <row r="154" spans="1:1">
      <c r="A154" s="88"/>
    </row>
    <row r="155" spans="1:1">
      <c r="A155" s="88"/>
    </row>
    <row r="156" spans="1:1">
      <c r="A156" s="88"/>
    </row>
    <row r="157" spans="1:1">
      <c r="A157" s="88"/>
    </row>
    <row r="158" spans="1:1">
      <c r="A158" s="88"/>
    </row>
    <row r="159" spans="1:1">
      <c r="A159" s="88"/>
    </row>
    <row r="160" spans="1:1">
      <c r="A160" s="88"/>
    </row>
    <row r="161" spans="1:1">
      <c r="A161" s="88"/>
    </row>
    <row r="162" spans="1:1">
      <c r="A162" s="88"/>
    </row>
    <row r="163" spans="1:1">
      <c r="A163" s="88"/>
    </row>
    <row r="164" spans="1:1">
      <c r="A164" s="88"/>
    </row>
    <row r="165" spans="1:1">
      <c r="A165" s="88"/>
    </row>
    <row r="166" spans="1:1">
      <c r="A166" s="88"/>
    </row>
    <row r="167" spans="1:1">
      <c r="A167" s="88"/>
    </row>
    <row r="168" spans="1:1">
      <c r="A168" s="88"/>
    </row>
    <row r="169" spans="1:1">
      <c r="A169" s="88"/>
    </row>
    <row r="170" spans="1:1">
      <c r="A170" s="88"/>
    </row>
    <row r="171" spans="1:1">
      <c r="A171" s="88"/>
    </row>
    <row r="172" spans="1:1">
      <c r="A172" s="88"/>
    </row>
    <row r="173" spans="1:1">
      <c r="A173" s="88"/>
    </row>
    <row r="174" spans="1:1">
      <c r="A174" s="88"/>
    </row>
    <row r="175" spans="1:1">
      <c r="A175" s="88"/>
    </row>
    <row r="176" spans="1:1">
      <c r="A176" s="88"/>
    </row>
    <row r="177" spans="1:1">
      <c r="A177" s="88"/>
    </row>
    <row r="178" spans="1:1">
      <c r="A178" s="88"/>
    </row>
    <row r="179" spans="1:1">
      <c r="A179" s="88"/>
    </row>
    <row r="180" spans="1:1">
      <c r="A180" s="88"/>
    </row>
    <row r="181" spans="1:1">
      <c r="A181" s="88"/>
    </row>
    <row r="182" spans="1:1">
      <c r="A182" s="88"/>
    </row>
    <row r="183" spans="1:1">
      <c r="A183" s="88"/>
    </row>
    <row r="184" spans="1:1">
      <c r="A184" s="88"/>
    </row>
    <row r="185" spans="1:1">
      <c r="A185" s="88"/>
    </row>
    <row r="186" spans="1:1">
      <c r="A186" s="88"/>
    </row>
    <row r="187" spans="1:1">
      <c r="A187" s="88"/>
    </row>
    <row r="188" spans="1:1">
      <c r="A188" s="88"/>
    </row>
    <row r="189" spans="1:1">
      <c r="A189" s="88"/>
    </row>
    <row r="190" spans="1:1">
      <c r="A190" s="88"/>
    </row>
    <row r="191" spans="1:1">
      <c r="A191" s="88"/>
    </row>
    <row r="192" spans="1:1">
      <c r="A192" s="88"/>
    </row>
    <row r="193" spans="1:1">
      <c r="A193" s="88"/>
    </row>
    <row r="194" spans="1:1">
      <c r="A194" s="88"/>
    </row>
    <row r="195" spans="1:1">
      <c r="A195" s="88"/>
    </row>
    <row r="196" spans="1:1">
      <c r="A196" s="88"/>
    </row>
    <row r="197" spans="1:1">
      <c r="A197" s="88"/>
    </row>
    <row r="198" spans="1:1">
      <c r="A198" s="88"/>
    </row>
    <row r="199" spans="1:1">
      <c r="A199" s="88"/>
    </row>
    <row r="200" spans="1:1">
      <c r="A200" s="88"/>
    </row>
    <row r="201" spans="1:1">
      <c r="A201" s="88"/>
    </row>
    <row r="202" spans="1:1">
      <c r="A202" s="88"/>
    </row>
    <row r="203" spans="1:1">
      <c r="A203" s="88"/>
    </row>
    <row r="204" spans="1:1">
      <c r="A204" s="88"/>
    </row>
    <row r="205" spans="1:1">
      <c r="A205" s="88"/>
    </row>
    <row r="206" spans="1:1">
      <c r="A206" s="88"/>
    </row>
    <row r="207" spans="1:1">
      <c r="A207" s="88"/>
    </row>
    <row r="208" spans="1:1">
      <c r="A208" s="88"/>
    </row>
    <row r="209" spans="1:1">
      <c r="A209" s="88"/>
    </row>
    <row r="210" spans="1:1">
      <c r="A210" s="88"/>
    </row>
    <row r="211" spans="1:1">
      <c r="A211" s="88"/>
    </row>
    <row r="212" spans="1:1">
      <c r="A212" s="88"/>
    </row>
    <row r="213" spans="1:1">
      <c r="A213" s="88"/>
    </row>
    <row r="214" spans="1:1">
      <c r="A214" s="88"/>
    </row>
    <row r="215" spans="1:1">
      <c r="A215" s="88"/>
    </row>
    <row r="216" spans="1:1">
      <c r="A216" s="88"/>
    </row>
    <row r="217" spans="1:1">
      <c r="A217" s="88"/>
    </row>
    <row r="218" spans="1:1">
      <c r="A218" s="88"/>
    </row>
    <row r="219" spans="1:1">
      <c r="A219" s="88"/>
    </row>
    <row r="220" spans="1:1">
      <c r="A220" s="88"/>
    </row>
    <row r="221" spans="1:1">
      <c r="A221" s="88"/>
    </row>
    <row r="222" spans="1:1">
      <c r="A222" s="88"/>
    </row>
    <row r="223" spans="1:1">
      <c r="A223" s="88"/>
    </row>
    <row r="224" spans="1:1">
      <c r="A224" s="88"/>
    </row>
    <row r="225" spans="1:1">
      <c r="A225" s="88"/>
    </row>
    <row r="226" spans="1:1">
      <c r="A226" s="88"/>
    </row>
    <row r="227" spans="1:1">
      <c r="A227" s="88"/>
    </row>
    <row r="228" spans="1:1">
      <c r="A228" s="88"/>
    </row>
    <row r="229" spans="1:1">
      <c r="A229" s="88"/>
    </row>
    <row r="230" spans="1:1">
      <c r="A230" s="88"/>
    </row>
    <row r="231" spans="1:1">
      <c r="A231" s="88"/>
    </row>
    <row r="232" spans="1:1">
      <c r="A232" s="88"/>
    </row>
    <row r="233" spans="1:1">
      <c r="A233" s="88"/>
    </row>
    <row r="234" spans="1:1">
      <c r="A234" s="88"/>
    </row>
    <row r="235" spans="1:1">
      <c r="A235" s="88"/>
    </row>
    <row r="236" spans="1:1">
      <c r="A236" s="88"/>
    </row>
    <row r="237" spans="1:1">
      <c r="A237" s="88"/>
    </row>
    <row r="238" spans="1:1">
      <c r="A238" s="88"/>
    </row>
    <row r="239" spans="1:1">
      <c r="A239" s="88"/>
    </row>
    <row r="240" spans="1:1">
      <c r="A240" s="88"/>
    </row>
    <row r="241" spans="1:1">
      <c r="A241" s="88"/>
    </row>
    <row r="242" spans="1:1">
      <c r="A242" s="88"/>
    </row>
    <row r="243" spans="1:1">
      <c r="A243" s="88"/>
    </row>
    <row r="244" spans="1:1">
      <c r="A244" s="88"/>
    </row>
    <row r="245" spans="1:1">
      <c r="A245" s="88"/>
    </row>
    <row r="246" spans="1:1">
      <c r="A246" s="88"/>
    </row>
    <row r="247" spans="1:1">
      <c r="A247" s="88"/>
    </row>
    <row r="248" spans="1:1">
      <c r="A248" s="88"/>
    </row>
    <row r="249" spans="1:1">
      <c r="A249" s="88"/>
    </row>
    <row r="250" spans="1:1">
      <c r="A250" s="88"/>
    </row>
    <row r="251" spans="1:1">
      <c r="A251" s="88"/>
    </row>
    <row r="252" spans="1:1">
      <c r="A252" s="88"/>
    </row>
    <row r="253" spans="1:1">
      <c r="A253" s="88"/>
    </row>
    <row r="254" spans="1:1">
      <c r="A254" s="88"/>
    </row>
    <row r="255" spans="1:1">
      <c r="A255" s="88"/>
    </row>
  </sheetData>
  <mergeCells count="5">
    <mergeCell ref="B34:D34"/>
    <mergeCell ref="B35:D35"/>
    <mergeCell ref="F34:G34"/>
    <mergeCell ref="F35:G35"/>
    <mergeCell ref="A2:G2"/>
  </mergeCells>
  <pageMargins left="0.59055118110236227" right="0.59055118110236227" top="0.98425196850393704" bottom="0.59055118110236227" header="0.31496062992125984" footer="0.31496062992125984"/>
  <pageSetup paperSize="9" scale="70" orientation="landscape" r:id="rId1"/>
  <ignoredErrors>
    <ignoredError sqref="E23 C23 E27" formulaRange="1"/>
    <ignoredError sqref="G10 G7:G8 G31:G32 G13:G29" evalError="1"/>
    <ignoredError sqref="C11:D11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51"/>
  <sheetViews>
    <sheetView view="pageBreakPreview" topLeftCell="A4" zoomScale="65" zoomScaleNormal="75" zoomScaleSheetLayoutView="65" workbookViewId="0">
      <selection activeCell="L45" sqref="L45"/>
    </sheetView>
  </sheetViews>
  <sheetFormatPr defaultRowHeight="18.75"/>
  <cols>
    <col min="1" max="1" width="44.85546875" style="136" customWidth="1"/>
    <col min="2" max="2" width="19.28515625" style="134" customWidth="1"/>
    <col min="3" max="3" width="18.5703125" style="136" customWidth="1"/>
    <col min="4" max="4" width="16.140625" style="136" customWidth="1"/>
    <col min="5" max="5" width="15" style="136" customWidth="1"/>
    <col min="6" max="6" width="16.5703125" style="136" customWidth="1"/>
    <col min="7" max="7" width="15.28515625" style="136" customWidth="1"/>
    <col min="8" max="8" width="14.5703125" style="136" customWidth="1"/>
    <col min="9" max="9" width="16.140625" style="136" customWidth="1"/>
    <col min="10" max="10" width="16.42578125" style="136" customWidth="1"/>
    <col min="11" max="11" width="13.42578125" style="136" customWidth="1"/>
    <col min="12" max="12" width="16.85546875" style="136" customWidth="1"/>
    <col min="13" max="15" width="16.7109375" style="136" customWidth="1"/>
    <col min="16" max="16384" width="9.140625" style="136"/>
  </cols>
  <sheetData>
    <row r="1" spans="1:15" ht="20.25">
      <c r="O1" s="135" t="s">
        <v>174</v>
      </c>
    </row>
    <row r="2" spans="1:15" ht="30.75" customHeight="1">
      <c r="A2" s="442" t="s">
        <v>64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</row>
    <row r="3" spans="1:15" ht="54" customHeight="1">
      <c r="A3" s="443" t="s">
        <v>300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</row>
    <row r="4" spans="1:15" ht="31.5" customHeight="1">
      <c r="A4" s="444" t="s">
        <v>269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</row>
    <row r="5" spans="1:15" ht="20.25">
      <c r="A5" s="445" t="s">
        <v>71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</row>
    <row r="6" spans="1:15" ht="41.25" customHeight="1">
      <c r="A6" s="446" t="s">
        <v>132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</row>
    <row r="7" spans="1:15" ht="41.25" customHeight="1">
      <c r="A7" s="447" t="s">
        <v>114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</row>
    <row r="8" spans="1:15" s="77" customFormat="1" ht="74.25" customHeight="1">
      <c r="A8" s="394" t="s">
        <v>102</v>
      </c>
      <c r="B8" s="394"/>
      <c r="C8" s="439" t="s">
        <v>301</v>
      </c>
      <c r="D8" s="439"/>
      <c r="E8" s="440"/>
      <c r="F8" s="441" t="s">
        <v>302</v>
      </c>
      <c r="G8" s="439"/>
      <c r="H8" s="440"/>
      <c r="I8" s="394" t="s">
        <v>303</v>
      </c>
      <c r="J8" s="394"/>
      <c r="K8" s="394"/>
      <c r="L8" s="394" t="s">
        <v>218</v>
      </c>
      <c r="M8" s="394"/>
      <c r="N8" s="441" t="s">
        <v>219</v>
      </c>
      <c r="O8" s="440"/>
    </row>
    <row r="9" spans="1:15" s="77" customFormat="1" ht="27.75" customHeight="1">
      <c r="A9" s="394">
        <v>1</v>
      </c>
      <c r="B9" s="394"/>
      <c r="C9" s="439">
        <v>2</v>
      </c>
      <c r="D9" s="439"/>
      <c r="E9" s="440"/>
      <c r="F9" s="441">
        <v>3</v>
      </c>
      <c r="G9" s="439"/>
      <c r="H9" s="440"/>
      <c r="I9" s="394">
        <v>4</v>
      </c>
      <c r="J9" s="394"/>
      <c r="K9" s="394"/>
      <c r="L9" s="441">
        <v>5</v>
      </c>
      <c r="M9" s="440"/>
      <c r="N9" s="394">
        <v>6</v>
      </c>
      <c r="O9" s="394"/>
    </row>
    <row r="10" spans="1:15" s="77" customFormat="1" ht="98.25" customHeight="1">
      <c r="A10" s="433" t="s">
        <v>236</v>
      </c>
      <c r="B10" s="433"/>
      <c r="C10" s="436">
        <f>SUM(C11:C13)</f>
        <v>203</v>
      </c>
      <c r="D10" s="437"/>
      <c r="E10" s="438"/>
      <c r="F10" s="436">
        <f>SUM(F11:F13)</f>
        <v>173</v>
      </c>
      <c r="G10" s="437"/>
      <c r="H10" s="438"/>
      <c r="I10" s="436">
        <f>SUM(I11:I13)</f>
        <v>162</v>
      </c>
      <c r="J10" s="437"/>
      <c r="K10" s="438"/>
      <c r="L10" s="434" t="s">
        <v>16</v>
      </c>
      <c r="M10" s="435"/>
      <c r="N10" s="434" t="s">
        <v>16</v>
      </c>
      <c r="O10" s="435"/>
    </row>
    <row r="11" spans="1:15" s="77" customFormat="1" ht="42" customHeight="1">
      <c r="A11" s="429" t="s">
        <v>104</v>
      </c>
      <c r="B11" s="429"/>
      <c r="C11" s="426">
        <v>1</v>
      </c>
      <c r="D11" s="427"/>
      <c r="E11" s="428"/>
      <c r="F11" s="420">
        <v>1</v>
      </c>
      <c r="G11" s="421"/>
      <c r="H11" s="422"/>
      <c r="I11" s="420">
        <v>1</v>
      </c>
      <c r="J11" s="421"/>
      <c r="K11" s="422"/>
      <c r="L11" s="430" t="s">
        <v>16</v>
      </c>
      <c r="M11" s="431"/>
      <c r="N11" s="430" t="s">
        <v>16</v>
      </c>
      <c r="O11" s="431"/>
    </row>
    <row r="12" spans="1:15" s="77" customFormat="1" ht="43.5" customHeight="1">
      <c r="A12" s="429" t="s">
        <v>103</v>
      </c>
      <c r="B12" s="429"/>
      <c r="C12" s="426">
        <v>11</v>
      </c>
      <c r="D12" s="427"/>
      <c r="E12" s="428"/>
      <c r="F12" s="420">
        <v>11</v>
      </c>
      <c r="G12" s="421"/>
      <c r="H12" s="422"/>
      <c r="I12" s="420">
        <v>10</v>
      </c>
      <c r="J12" s="421"/>
      <c r="K12" s="422"/>
      <c r="L12" s="430" t="s">
        <v>16</v>
      </c>
      <c r="M12" s="431"/>
      <c r="N12" s="430" t="s">
        <v>16</v>
      </c>
      <c r="O12" s="431"/>
    </row>
    <row r="13" spans="1:15" s="77" customFormat="1" ht="41.25" customHeight="1">
      <c r="A13" s="429" t="s">
        <v>105</v>
      </c>
      <c r="B13" s="429"/>
      <c r="C13" s="426">
        <v>191</v>
      </c>
      <c r="D13" s="427"/>
      <c r="E13" s="428"/>
      <c r="F13" s="420">
        <v>161</v>
      </c>
      <c r="G13" s="421"/>
      <c r="H13" s="422"/>
      <c r="I13" s="420">
        <v>151</v>
      </c>
      <c r="J13" s="421"/>
      <c r="K13" s="422"/>
      <c r="L13" s="430" t="s">
        <v>16</v>
      </c>
      <c r="M13" s="431"/>
      <c r="N13" s="430" t="s">
        <v>16</v>
      </c>
      <c r="O13" s="431"/>
    </row>
    <row r="14" spans="1:15" s="77" customFormat="1" ht="44.25" customHeight="1">
      <c r="A14" s="433" t="s">
        <v>161</v>
      </c>
      <c r="B14" s="433"/>
      <c r="C14" s="423">
        <f>SUM(C15:C17)</f>
        <v>6550</v>
      </c>
      <c r="D14" s="424"/>
      <c r="E14" s="425"/>
      <c r="F14" s="423">
        <f>SUM(F15:F17)</f>
        <v>24465</v>
      </c>
      <c r="G14" s="424"/>
      <c r="H14" s="425"/>
      <c r="I14" s="423">
        <f>SUM(I15:I17)</f>
        <v>5226</v>
      </c>
      <c r="J14" s="424"/>
      <c r="K14" s="425"/>
      <c r="L14" s="434" t="s">
        <v>16</v>
      </c>
      <c r="M14" s="435"/>
      <c r="N14" s="434" t="s">
        <v>16</v>
      </c>
      <c r="O14" s="435"/>
    </row>
    <row r="15" spans="1:15" s="77" customFormat="1" ht="33" customHeight="1">
      <c r="A15" s="429" t="s">
        <v>104</v>
      </c>
      <c r="B15" s="429"/>
      <c r="C15" s="426">
        <v>140</v>
      </c>
      <c r="D15" s="427"/>
      <c r="E15" s="428"/>
      <c r="F15" s="420">
        <v>670</v>
      </c>
      <c r="G15" s="421"/>
      <c r="H15" s="422"/>
      <c r="I15" s="420">
        <v>105</v>
      </c>
      <c r="J15" s="421"/>
      <c r="K15" s="422"/>
      <c r="L15" s="430" t="s">
        <v>16</v>
      </c>
      <c r="M15" s="431"/>
      <c r="N15" s="430" t="s">
        <v>16</v>
      </c>
      <c r="O15" s="431"/>
    </row>
    <row r="16" spans="1:15" s="77" customFormat="1" ht="33" customHeight="1">
      <c r="A16" s="429" t="s">
        <v>103</v>
      </c>
      <c r="B16" s="429"/>
      <c r="C16" s="426">
        <v>643</v>
      </c>
      <c r="D16" s="427"/>
      <c r="E16" s="428"/>
      <c r="F16" s="420">
        <v>3405</v>
      </c>
      <c r="G16" s="421"/>
      <c r="H16" s="422"/>
      <c r="I16" s="420">
        <v>568</v>
      </c>
      <c r="J16" s="421"/>
      <c r="K16" s="422"/>
      <c r="L16" s="430" t="s">
        <v>16</v>
      </c>
      <c r="M16" s="431"/>
      <c r="N16" s="430" t="s">
        <v>16</v>
      </c>
      <c r="O16" s="431"/>
    </row>
    <row r="17" spans="1:15" s="77" customFormat="1" ht="33" customHeight="1">
      <c r="A17" s="429" t="s">
        <v>105</v>
      </c>
      <c r="B17" s="429"/>
      <c r="C17" s="426">
        <v>5767</v>
      </c>
      <c r="D17" s="427"/>
      <c r="E17" s="428"/>
      <c r="F17" s="420">
        <v>20390</v>
      </c>
      <c r="G17" s="421"/>
      <c r="H17" s="422"/>
      <c r="I17" s="420">
        <v>4553</v>
      </c>
      <c r="J17" s="421"/>
      <c r="K17" s="422"/>
      <c r="L17" s="430" t="s">
        <v>16</v>
      </c>
      <c r="M17" s="431"/>
      <c r="N17" s="430" t="s">
        <v>16</v>
      </c>
      <c r="O17" s="431"/>
    </row>
    <row r="18" spans="1:15" s="77" customFormat="1" ht="47.25" customHeight="1">
      <c r="A18" s="433" t="s">
        <v>162</v>
      </c>
      <c r="B18" s="433"/>
      <c r="C18" s="423">
        <f>'I. Фін результат'!C95</f>
        <v>6550</v>
      </c>
      <c r="D18" s="424"/>
      <c r="E18" s="425"/>
      <c r="F18" s="423">
        <f>SUM(F19:H21)</f>
        <v>24465</v>
      </c>
      <c r="G18" s="424"/>
      <c r="H18" s="425"/>
      <c r="I18" s="423">
        <f>'I. Фін результат'!F95</f>
        <v>5226</v>
      </c>
      <c r="J18" s="424"/>
      <c r="K18" s="425"/>
      <c r="L18" s="434" t="s">
        <v>16</v>
      </c>
      <c r="M18" s="435"/>
      <c r="N18" s="434" t="s">
        <v>16</v>
      </c>
      <c r="O18" s="435"/>
    </row>
    <row r="19" spans="1:15" s="77" customFormat="1" ht="33" customHeight="1">
      <c r="A19" s="429" t="s">
        <v>104</v>
      </c>
      <c r="B19" s="429"/>
      <c r="C19" s="426">
        <v>140</v>
      </c>
      <c r="D19" s="427"/>
      <c r="E19" s="428"/>
      <c r="F19" s="420">
        <v>670</v>
      </c>
      <c r="G19" s="421"/>
      <c r="H19" s="422"/>
      <c r="I19" s="420">
        <v>105</v>
      </c>
      <c r="J19" s="421"/>
      <c r="K19" s="422"/>
      <c r="L19" s="430" t="s">
        <v>16</v>
      </c>
      <c r="M19" s="431"/>
      <c r="N19" s="430" t="s">
        <v>16</v>
      </c>
      <c r="O19" s="431"/>
    </row>
    <row r="20" spans="1:15" s="77" customFormat="1" ht="33" customHeight="1">
      <c r="A20" s="429" t="s">
        <v>103</v>
      </c>
      <c r="B20" s="429"/>
      <c r="C20" s="426">
        <v>643</v>
      </c>
      <c r="D20" s="427"/>
      <c r="E20" s="428"/>
      <c r="F20" s="420">
        <v>3405</v>
      </c>
      <c r="G20" s="421"/>
      <c r="H20" s="422"/>
      <c r="I20" s="420">
        <v>568</v>
      </c>
      <c r="J20" s="421"/>
      <c r="K20" s="422"/>
      <c r="L20" s="430" t="s">
        <v>16</v>
      </c>
      <c r="M20" s="431"/>
      <c r="N20" s="430" t="s">
        <v>16</v>
      </c>
      <c r="O20" s="431"/>
    </row>
    <row r="21" spans="1:15" s="77" customFormat="1" ht="33" customHeight="1">
      <c r="A21" s="429" t="s">
        <v>105</v>
      </c>
      <c r="B21" s="429"/>
      <c r="C21" s="426">
        <v>5767</v>
      </c>
      <c r="D21" s="427"/>
      <c r="E21" s="428"/>
      <c r="F21" s="420">
        <v>20390</v>
      </c>
      <c r="G21" s="421"/>
      <c r="H21" s="422"/>
      <c r="I21" s="420">
        <v>4553</v>
      </c>
      <c r="J21" s="421"/>
      <c r="K21" s="422"/>
      <c r="L21" s="430" t="s">
        <v>16</v>
      </c>
      <c r="M21" s="431"/>
      <c r="N21" s="430" t="s">
        <v>16</v>
      </c>
      <c r="O21" s="431"/>
    </row>
    <row r="22" spans="1:15" s="77" customFormat="1" ht="71.25" customHeight="1">
      <c r="A22" s="433" t="s">
        <v>192</v>
      </c>
      <c r="B22" s="433"/>
      <c r="C22" s="423">
        <f>(C18/C10)/3*1000</f>
        <v>10755.336617405583</v>
      </c>
      <c r="D22" s="424"/>
      <c r="E22" s="425"/>
      <c r="F22" s="423">
        <f>(F18/F10)/12*1000</f>
        <v>11784.682080924855</v>
      </c>
      <c r="G22" s="424"/>
      <c r="H22" s="425"/>
      <c r="I22" s="423">
        <f>(I18/I10)/3*1000</f>
        <v>10753.086419753086</v>
      </c>
      <c r="J22" s="424"/>
      <c r="K22" s="425"/>
      <c r="L22" s="434" t="s">
        <v>16</v>
      </c>
      <c r="M22" s="435"/>
      <c r="N22" s="434" t="s">
        <v>16</v>
      </c>
      <c r="O22" s="435"/>
    </row>
    <row r="23" spans="1:15" s="77" customFormat="1" ht="33" customHeight="1">
      <c r="A23" s="429" t="s">
        <v>104</v>
      </c>
      <c r="B23" s="429"/>
      <c r="C23" s="420">
        <f>(C19/C11)/3*1000</f>
        <v>46666.666666666664</v>
      </c>
      <c r="D23" s="421"/>
      <c r="E23" s="422"/>
      <c r="F23" s="420">
        <f>(F19/F11)/12*1000</f>
        <v>55833.333333333336</v>
      </c>
      <c r="G23" s="421"/>
      <c r="H23" s="422"/>
      <c r="I23" s="420">
        <f>(I19/I11)/3*1000</f>
        <v>35000</v>
      </c>
      <c r="J23" s="421"/>
      <c r="K23" s="422"/>
      <c r="L23" s="430" t="s">
        <v>16</v>
      </c>
      <c r="M23" s="431"/>
      <c r="N23" s="430" t="s">
        <v>16</v>
      </c>
      <c r="O23" s="431"/>
    </row>
    <row r="24" spans="1:15" s="77" customFormat="1" ht="33" customHeight="1">
      <c r="A24" s="429" t="s">
        <v>103</v>
      </c>
      <c r="B24" s="429"/>
      <c r="C24" s="420">
        <f>(C20/C12)/3*1000</f>
        <v>19484.848484848484</v>
      </c>
      <c r="D24" s="421"/>
      <c r="E24" s="422"/>
      <c r="F24" s="420">
        <f>(F20/F12)/12*1000</f>
        <v>25795.454545454548</v>
      </c>
      <c r="G24" s="421"/>
      <c r="H24" s="422"/>
      <c r="I24" s="420">
        <f>(I20/I12)/3*1000</f>
        <v>18933.333333333332</v>
      </c>
      <c r="J24" s="421"/>
      <c r="K24" s="422"/>
      <c r="L24" s="430" t="s">
        <v>16</v>
      </c>
      <c r="M24" s="431"/>
      <c r="N24" s="430" t="s">
        <v>16</v>
      </c>
      <c r="O24" s="431"/>
    </row>
    <row r="25" spans="1:15" s="77" customFormat="1" ht="33" customHeight="1">
      <c r="A25" s="429" t="s">
        <v>105</v>
      </c>
      <c r="B25" s="429"/>
      <c r="C25" s="420">
        <f>(C21/C13)/3*1000</f>
        <v>10064.57242582897</v>
      </c>
      <c r="D25" s="421"/>
      <c r="E25" s="422"/>
      <c r="F25" s="420">
        <f>(F21/F13)/12*1000</f>
        <v>10553.83022774327</v>
      </c>
      <c r="G25" s="421"/>
      <c r="H25" s="422"/>
      <c r="I25" s="420">
        <f>(I21/I13)/3*1000</f>
        <v>10050.772626931566</v>
      </c>
      <c r="J25" s="421"/>
      <c r="K25" s="422"/>
      <c r="L25" s="430" t="s">
        <v>16</v>
      </c>
      <c r="M25" s="431"/>
      <c r="N25" s="430" t="s">
        <v>16</v>
      </c>
      <c r="O25" s="431"/>
    </row>
    <row r="26" spans="1:15" s="77" customFormat="1" ht="13.5" customHeight="1">
      <c r="A26" s="139"/>
      <c r="B26" s="139"/>
      <c r="C26" s="139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1"/>
      <c r="O26" s="141"/>
    </row>
    <row r="27" spans="1:15" ht="20.25">
      <c r="A27" s="432" t="s">
        <v>163</v>
      </c>
      <c r="B27" s="432"/>
      <c r="C27" s="432"/>
      <c r="D27" s="432"/>
      <c r="E27" s="432"/>
      <c r="F27" s="432"/>
      <c r="G27" s="432"/>
      <c r="H27" s="432"/>
      <c r="I27" s="432"/>
      <c r="J27" s="432"/>
      <c r="K27" s="432"/>
      <c r="L27" s="432"/>
      <c r="M27" s="432"/>
      <c r="N27" s="432"/>
      <c r="O27" s="432"/>
    </row>
    <row r="28" spans="1:15" ht="11.25" customHeight="1">
      <c r="A28" s="142"/>
      <c r="B28" s="142"/>
      <c r="C28" s="142"/>
      <c r="D28" s="142"/>
      <c r="E28" s="142"/>
      <c r="F28" s="142"/>
      <c r="G28" s="142"/>
      <c r="H28" s="142"/>
      <c r="I28" s="142"/>
      <c r="J28" s="143"/>
      <c r="K28" s="143"/>
      <c r="L28" s="143"/>
      <c r="M28" s="143"/>
      <c r="N28" s="143"/>
      <c r="O28" s="143"/>
    </row>
    <row r="29" spans="1:15" ht="22.5">
      <c r="A29" s="413" t="s">
        <v>221</v>
      </c>
      <c r="B29" s="413"/>
      <c r="C29" s="413"/>
      <c r="D29" s="413"/>
      <c r="E29" s="413"/>
      <c r="F29" s="413"/>
      <c r="G29" s="413"/>
      <c r="H29" s="413"/>
      <c r="I29" s="413"/>
      <c r="J29" s="413"/>
      <c r="K29" s="86"/>
      <c r="L29" s="86"/>
      <c r="M29" s="86"/>
      <c r="N29" s="86"/>
      <c r="O29" s="86"/>
    </row>
    <row r="30" spans="1:15">
      <c r="A30" s="205"/>
      <c r="B30" s="144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</row>
    <row r="31" spans="1:15" ht="52.5" customHeight="1">
      <c r="A31" s="414" t="s">
        <v>225</v>
      </c>
      <c r="B31" s="415"/>
      <c r="C31" s="416"/>
      <c r="D31" s="409" t="s">
        <v>304</v>
      </c>
      <c r="E31" s="409"/>
      <c r="F31" s="409"/>
      <c r="G31" s="409" t="s">
        <v>305</v>
      </c>
      <c r="H31" s="409"/>
      <c r="I31" s="409"/>
      <c r="J31" s="409" t="s">
        <v>226</v>
      </c>
      <c r="K31" s="409"/>
      <c r="L31" s="409"/>
      <c r="M31" s="403" t="s">
        <v>227</v>
      </c>
      <c r="N31" s="404"/>
      <c r="O31" s="405"/>
    </row>
    <row r="32" spans="1:15" ht="155.25" customHeight="1">
      <c r="A32" s="417"/>
      <c r="B32" s="418"/>
      <c r="C32" s="419"/>
      <c r="D32" s="206" t="s">
        <v>222</v>
      </c>
      <c r="E32" s="206" t="s">
        <v>223</v>
      </c>
      <c r="F32" s="206" t="s">
        <v>224</v>
      </c>
      <c r="G32" s="206" t="s">
        <v>222</v>
      </c>
      <c r="H32" s="206" t="s">
        <v>223</v>
      </c>
      <c r="I32" s="206" t="s">
        <v>224</v>
      </c>
      <c r="J32" s="206" t="s">
        <v>222</v>
      </c>
      <c r="K32" s="206" t="s">
        <v>223</v>
      </c>
      <c r="L32" s="206" t="s">
        <v>224</v>
      </c>
      <c r="M32" s="207" t="s">
        <v>228</v>
      </c>
      <c r="N32" s="207" t="s">
        <v>229</v>
      </c>
      <c r="O32" s="207" t="s">
        <v>230</v>
      </c>
    </row>
    <row r="33" spans="1:15" ht="25.5" customHeight="1">
      <c r="A33" s="403">
        <v>1</v>
      </c>
      <c r="B33" s="404"/>
      <c r="C33" s="405"/>
      <c r="D33" s="206">
        <v>2</v>
      </c>
      <c r="E33" s="206">
        <v>3</v>
      </c>
      <c r="F33" s="206">
        <v>4</v>
      </c>
      <c r="G33" s="206">
        <v>5</v>
      </c>
      <c r="H33" s="103">
        <v>6</v>
      </c>
      <c r="I33" s="103">
        <v>7</v>
      </c>
      <c r="J33" s="103">
        <v>8</v>
      </c>
      <c r="K33" s="103">
        <v>9</v>
      </c>
      <c r="L33" s="103">
        <v>10</v>
      </c>
      <c r="M33" s="103">
        <v>11</v>
      </c>
      <c r="N33" s="103">
        <v>12</v>
      </c>
      <c r="O33" s="103">
        <v>13</v>
      </c>
    </row>
    <row r="34" spans="1:15" ht="25.5" customHeight="1">
      <c r="A34" s="410" t="s">
        <v>270</v>
      </c>
      <c r="B34" s="411"/>
      <c r="C34" s="412"/>
      <c r="D34" s="348">
        <v>10294</v>
      </c>
      <c r="E34" s="348">
        <v>62388</v>
      </c>
      <c r="F34" s="339">
        <v>165</v>
      </c>
      <c r="G34" s="339">
        <v>8056</v>
      </c>
      <c r="H34" s="338">
        <v>51699</v>
      </c>
      <c r="I34" s="179">
        <v>156</v>
      </c>
      <c r="J34" s="138">
        <f t="shared" ref="J34:K36" si="0">G34-D34</f>
        <v>-2238</v>
      </c>
      <c r="K34" s="138">
        <f t="shared" si="0"/>
        <v>-10689</v>
      </c>
      <c r="L34" s="90">
        <f t="shared" ref="L34:L36" si="1">I34-F34</f>
        <v>-9</v>
      </c>
      <c r="M34" s="208">
        <f t="shared" ref="M34:M36" si="2">(G34/D34)*100</f>
        <v>78.259180104915487</v>
      </c>
      <c r="N34" s="138">
        <f t="shared" ref="N34:N36" si="3">(H34/E34)*100</f>
        <v>82.866897480284678</v>
      </c>
      <c r="O34" s="90">
        <f t="shared" ref="O34:O36" si="4">(I34/F34)*100</f>
        <v>94.545454545454547</v>
      </c>
    </row>
    <row r="35" spans="1:15" ht="39" customHeight="1">
      <c r="A35" s="410" t="s">
        <v>271</v>
      </c>
      <c r="B35" s="411"/>
      <c r="C35" s="412"/>
      <c r="D35" s="280">
        <v>800</v>
      </c>
      <c r="E35" s="280">
        <v>5161</v>
      </c>
      <c r="F35" s="206">
        <v>155</v>
      </c>
      <c r="G35" s="280">
        <v>1735</v>
      </c>
      <c r="H35" s="338">
        <v>8375</v>
      </c>
      <c r="I35" s="179">
        <v>207</v>
      </c>
      <c r="J35" s="138">
        <f t="shared" si="0"/>
        <v>935</v>
      </c>
      <c r="K35" s="138">
        <f t="shared" si="0"/>
        <v>3214</v>
      </c>
      <c r="L35" s="90">
        <f t="shared" si="1"/>
        <v>52</v>
      </c>
      <c r="M35" s="208">
        <f t="shared" si="2"/>
        <v>216.87500000000003</v>
      </c>
      <c r="N35" s="138">
        <f t="shared" si="3"/>
        <v>162.27475295485371</v>
      </c>
      <c r="O35" s="90">
        <f t="shared" si="4"/>
        <v>133.54838709677418</v>
      </c>
    </row>
    <row r="36" spans="1:15" ht="36.75" customHeight="1">
      <c r="A36" s="410" t="s">
        <v>272</v>
      </c>
      <c r="B36" s="411"/>
      <c r="C36" s="412"/>
      <c r="D36" s="206">
        <v>185</v>
      </c>
      <c r="E36" s="280">
        <v>1088</v>
      </c>
      <c r="F36" s="206">
        <v>170</v>
      </c>
      <c r="G36" s="206">
        <v>185</v>
      </c>
      <c r="H36" s="338">
        <v>670</v>
      </c>
      <c r="I36" s="179">
        <v>276</v>
      </c>
      <c r="J36" s="138">
        <f t="shared" si="0"/>
        <v>0</v>
      </c>
      <c r="K36" s="138">
        <f t="shared" si="0"/>
        <v>-418</v>
      </c>
      <c r="L36" s="90">
        <f t="shared" si="1"/>
        <v>106</v>
      </c>
      <c r="M36" s="208">
        <f t="shared" si="2"/>
        <v>100</v>
      </c>
      <c r="N36" s="138">
        <f t="shared" si="3"/>
        <v>61.580882352941181</v>
      </c>
      <c r="O36" s="90">
        <f t="shared" si="4"/>
        <v>162.35294117647058</v>
      </c>
    </row>
    <row r="37" spans="1:15" ht="33" customHeight="1">
      <c r="A37" s="406" t="s">
        <v>34</v>
      </c>
      <c r="B37" s="407"/>
      <c r="C37" s="408"/>
      <c r="D37" s="137">
        <f>SUM(D34:D36)</f>
        <v>11279</v>
      </c>
      <c r="E37" s="137"/>
      <c r="F37" s="89"/>
      <c r="G37" s="291">
        <f>SUM(G34:G36)</f>
        <v>9976</v>
      </c>
      <c r="H37" s="299"/>
      <c r="I37" s="300"/>
      <c r="J37" s="138">
        <f t="shared" ref="J37:L37" si="5">G37-D37</f>
        <v>-1303</v>
      </c>
      <c r="K37" s="138">
        <f t="shared" si="5"/>
        <v>0</v>
      </c>
      <c r="L37" s="90">
        <f t="shared" si="5"/>
        <v>0</v>
      </c>
      <c r="M37" s="208">
        <f t="shared" ref="M37:O37" si="6">(G37/D37)*100</f>
        <v>88.447557407571594</v>
      </c>
      <c r="N37" s="311" t="e">
        <f t="shared" si="6"/>
        <v>#DIV/0!</v>
      </c>
      <c r="O37" s="312" t="e">
        <f t="shared" si="6"/>
        <v>#DIV/0!</v>
      </c>
    </row>
    <row r="38" spans="1:15">
      <c r="A38" s="86"/>
      <c r="B38" s="144"/>
      <c r="C38" s="145"/>
      <c r="D38" s="145"/>
      <c r="E38" s="145"/>
      <c r="F38" s="86"/>
      <c r="G38" s="86"/>
      <c r="H38" s="86"/>
      <c r="I38" s="86"/>
      <c r="J38" s="86"/>
      <c r="K38" s="86"/>
      <c r="L38" s="86"/>
      <c r="M38" s="86"/>
      <c r="N38" s="86"/>
      <c r="O38" s="86"/>
    </row>
    <row r="39" spans="1:15">
      <c r="A39" s="86"/>
      <c r="B39" s="144"/>
      <c r="C39" s="145"/>
      <c r="D39" s="145"/>
      <c r="E39" s="145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1:15">
      <c r="A40" s="146"/>
      <c r="B40" s="144"/>
      <c r="C40" s="145"/>
      <c r="D40" s="145"/>
      <c r="E40" s="145"/>
      <c r="F40" s="86"/>
      <c r="G40" s="86"/>
      <c r="H40" s="86"/>
      <c r="I40" s="86"/>
      <c r="J40" s="86"/>
      <c r="K40" s="86"/>
      <c r="L40" s="86"/>
      <c r="M40" s="86"/>
      <c r="N40" s="86"/>
      <c r="O40" s="86"/>
    </row>
    <row r="41" spans="1:15">
      <c r="A41" s="147"/>
      <c r="B41" s="144"/>
      <c r="C41" s="145"/>
      <c r="D41" s="145"/>
      <c r="E41" s="145"/>
      <c r="F41" s="147"/>
      <c r="G41" s="147"/>
      <c r="H41" s="86"/>
      <c r="I41" s="86"/>
      <c r="J41" s="86"/>
      <c r="K41" s="86"/>
      <c r="L41" s="374"/>
      <c r="M41" s="402"/>
      <c r="N41" s="402"/>
      <c r="O41" s="402"/>
    </row>
    <row r="42" spans="1:15">
      <c r="A42" s="86"/>
      <c r="B42" s="144"/>
      <c r="C42" s="145"/>
      <c r="D42" s="145"/>
      <c r="E42" s="145"/>
      <c r="F42" s="86"/>
      <c r="G42" s="86"/>
      <c r="H42" s="86"/>
      <c r="I42" s="86"/>
      <c r="J42" s="86"/>
      <c r="K42" s="86"/>
      <c r="L42" s="86"/>
      <c r="M42" s="86"/>
      <c r="N42" s="86"/>
      <c r="O42" s="86"/>
    </row>
    <row r="43" spans="1:15">
      <c r="A43" s="86"/>
      <c r="B43" s="144"/>
      <c r="C43" s="145"/>
      <c r="D43" s="145"/>
      <c r="E43" s="145"/>
      <c r="F43" s="86"/>
      <c r="G43" s="86"/>
      <c r="H43" s="86"/>
      <c r="I43" s="86"/>
      <c r="J43" s="86"/>
      <c r="K43" s="86"/>
      <c r="L43" s="86"/>
      <c r="M43" s="86"/>
      <c r="N43" s="86"/>
      <c r="O43" s="86"/>
    </row>
    <row r="44" spans="1:15">
      <c r="A44" s="86"/>
      <c r="B44" s="144"/>
      <c r="C44" s="145"/>
      <c r="D44" s="145"/>
      <c r="E44" s="145"/>
      <c r="F44" s="86"/>
      <c r="G44" s="86"/>
      <c r="H44" s="86"/>
      <c r="I44" s="86"/>
      <c r="J44" s="86"/>
      <c r="K44" s="86"/>
      <c r="L44" s="86"/>
      <c r="M44" s="86"/>
      <c r="N44" s="86"/>
      <c r="O44" s="86"/>
    </row>
    <row r="45" spans="1:15">
      <c r="A45" s="86"/>
      <c r="B45" s="144"/>
      <c r="C45" s="145"/>
      <c r="D45" s="145"/>
      <c r="E45" s="145"/>
      <c r="F45" s="86"/>
      <c r="G45" s="86"/>
      <c r="H45" s="86"/>
      <c r="I45" s="86"/>
      <c r="J45" s="86"/>
      <c r="K45" s="86"/>
      <c r="L45" s="86"/>
      <c r="M45" s="86"/>
      <c r="N45" s="86"/>
      <c r="O45" s="86"/>
    </row>
    <row r="46" spans="1:15">
      <c r="A46" s="86"/>
      <c r="B46" s="144"/>
      <c r="C46" s="145"/>
      <c r="D46" s="145"/>
      <c r="E46" s="145"/>
      <c r="F46" s="86"/>
      <c r="G46" s="86"/>
      <c r="H46" s="86"/>
      <c r="I46" s="86"/>
      <c r="J46" s="86"/>
      <c r="K46" s="86"/>
      <c r="L46" s="86"/>
      <c r="M46" s="86"/>
      <c r="N46" s="86"/>
      <c r="O46" s="86"/>
    </row>
    <row r="47" spans="1:15">
      <c r="A47" s="86"/>
      <c r="B47" s="144"/>
      <c r="C47" s="145"/>
      <c r="D47" s="145"/>
      <c r="E47" s="145"/>
      <c r="F47" s="86"/>
      <c r="G47" s="86"/>
      <c r="H47" s="86"/>
      <c r="I47" s="86"/>
      <c r="J47" s="86"/>
      <c r="K47" s="86"/>
      <c r="L47" s="86"/>
      <c r="M47" s="86"/>
      <c r="N47" s="86"/>
      <c r="O47" s="86"/>
    </row>
    <row r="48" spans="1:15">
      <c r="C48" s="148"/>
      <c r="D48" s="148"/>
      <c r="E48" s="148"/>
    </row>
    <row r="49" spans="3:5">
      <c r="C49" s="148"/>
      <c r="D49" s="148"/>
      <c r="E49" s="148"/>
    </row>
    <row r="50" spans="3:5">
      <c r="C50" s="148"/>
      <c r="D50" s="148"/>
      <c r="E50" s="148"/>
    </row>
    <row r="51" spans="3:5">
      <c r="C51" s="148"/>
      <c r="D51" s="148"/>
      <c r="E51" s="148"/>
    </row>
  </sheetData>
  <mergeCells count="127">
    <mergeCell ref="N18:O18"/>
    <mergeCell ref="N19:O19"/>
    <mergeCell ref="N20:O20"/>
    <mergeCell ref="L17:M17"/>
    <mergeCell ref="C23:E23"/>
    <mergeCell ref="C24:E24"/>
    <mergeCell ref="C25:E25"/>
    <mergeCell ref="L22:M22"/>
    <mergeCell ref="L23:M23"/>
    <mergeCell ref="L18:M18"/>
    <mergeCell ref="L19:M19"/>
    <mergeCell ref="L20:M20"/>
    <mergeCell ref="N21:O21"/>
    <mergeCell ref="N22:O22"/>
    <mergeCell ref="N23:O23"/>
    <mergeCell ref="F24:H24"/>
    <mergeCell ref="I21:K21"/>
    <mergeCell ref="I22:K22"/>
    <mergeCell ref="L21:M21"/>
    <mergeCell ref="L24:M24"/>
    <mergeCell ref="F21:H21"/>
    <mergeCell ref="F22:H22"/>
    <mergeCell ref="F23:H23"/>
    <mergeCell ref="N24:O24"/>
    <mergeCell ref="N25:O25"/>
    <mergeCell ref="L25:M25"/>
    <mergeCell ref="I24:K24"/>
    <mergeCell ref="I25:K25"/>
    <mergeCell ref="I23:K23"/>
    <mergeCell ref="F25:H25"/>
    <mergeCell ref="A2:O2"/>
    <mergeCell ref="A3:O3"/>
    <mergeCell ref="I11:K11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N17:O17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5:M15"/>
    <mergeCell ref="F14:H14"/>
    <mergeCell ref="L16:M16"/>
    <mergeCell ref="I16:K16"/>
    <mergeCell ref="F15:H15"/>
    <mergeCell ref="I15:K15"/>
    <mergeCell ref="C15:E15"/>
    <mergeCell ref="C16:E16"/>
    <mergeCell ref="F12:H12"/>
    <mergeCell ref="F13:H13"/>
    <mergeCell ref="I14:K14"/>
    <mergeCell ref="N15:O15"/>
    <mergeCell ref="N16:O16"/>
    <mergeCell ref="A27:O27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F16:H16"/>
    <mergeCell ref="L14:M14"/>
    <mergeCell ref="A29:J29"/>
    <mergeCell ref="A31:C32"/>
    <mergeCell ref="F19:H19"/>
    <mergeCell ref="I19:K19"/>
    <mergeCell ref="F20:H20"/>
    <mergeCell ref="I20:K20"/>
    <mergeCell ref="F17:H17"/>
    <mergeCell ref="I17:K17"/>
    <mergeCell ref="F18:H18"/>
    <mergeCell ref="I18:K18"/>
    <mergeCell ref="C18:E18"/>
    <mergeCell ref="C19:E19"/>
    <mergeCell ref="C20:E20"/>
    <mergeCell ref="C21:E21"/>
    <mergeCell ref="C22:E22"/>
    <mergeCell ref="C17:E17"/>
    <mergeCell ref="A24:B24"/>
    <mergeCell ref="L41:O41"/>
    <mergeCell ref="A33:C33"/>
    <mergeCell ref="A37:C37"/>
    <mergeCell ref="M31:O31"/>
    <mergeCell ref="D31:F31"/>
    <mergeCell ref="G31:I31"/>
    <mergeCell ref="J31:L31"/>
    <mergeCell ref="A34:C34"/>
    <mergeCell ref="A35:C35"/>
    <mergeCell ref="A36:C36"/>
  </mergeCells>
  <phoneticPr fontId="3" type="noConversion"/>
  <pageMargins left="0.59055118110236227" right="0.59055118110236227" top="0.98425196850393704" bottom="0.59055118110236227" header="0" footer="0"/>
  <pageSetup paperSize="9" scale="50" orientation="landscape" horizontalDpi="1200" verticalDpi="1200" r:id="rId1"/>
  <headerFooter alignWithMargins="0"/>
  <ignoredErrors>
    <ignoredError sqref="J37 N37:O37" evalError="1"/>
    <ignoredError sqref="D37 G37" formulaRange="1"/>
    <ignoredError sqref="F22:F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60"/>
  <sheetViews>
    <sheetView view="pageBreakPreview" topLeftCell="D20" zoomScale="60" zoomScaleNormal="50" workbookViewId="0">
      <selection activeCell="AC46" sqref="AC46"/>
    </sheetView>
  </sheetViews>
  <sheetFormatPr defaultRowHeight="18.75"/>
  <cols>
    <col min="1" max="2" width="4.42578125" style="83" customWidth="1"/>
    <col min="3" max="3" width="28.7109375" style="83" customWidth="1"/>
    <col min="4" max="6" width="8.42578125" style="83" customWidth="1"/>
    <col min="7" max="9" width="11.28515625" style="83" customWidth="1"/>
    <col min="10" max="10" width="8.7109375" style="83" customWidth="1"/>
    <col min="11" max="11" width="10.140625" style="83" customWidth="1"/>
    <col min="12" max="12" width="9" style="83" customWidth="1"/>
    <col min="13" max="13" width="12.28515625" style="83" customWidth="1"/>
    <col min="14" max="14" width="12.5703125" style="83" customWidth="1"/>
    <col min="15" max="15" width="14.5703125" style="83" customWidth="1"/>
    <col min="16" max="16" width="14" style="83" customWidth="1"/>
    <col min="17" max="17" width="12.5703125" style="83" customWidth="1"/>
    <col min="18" max="18" width="12.28515625" style="83" customWidth="1"/>
    <col min="19" max="19" width="14.5703125" style="83" customWidth="1"/>
    <col min="20" max="20" width="14" style="83" customWidth="1"/>
    <col min="21" max="21" width="12.5703125" style="83" customWidth="1"/>
    <col min="22" max="22" width="12.28515625" style="83" customWidth="1"/>
    <col min="23" max="23" width="14.85546875" style="83" customWidth="1"/>
    <col min="24" max="24" width="14" style="83" customWidth="1"/>
    <col min="25" max="25" width="12.5703125" style="83" customWidth="1"/>
    <col min="26" max="26" width="12.28515625" style="83" customWidth="1"/>
    <col min="27" max="27" width="14.5703125" style="83" customWidth="1"/>
    <col min="28" max="28" width="13.7109375" style="83" customWidth="1"/>
    <col min="29" max="29" width="12.28515625" style="83" customWidth="1"/>
    <col min="30" max="31" width="14.5703125" style="83" customWidth="1"/>
    <col min="32" max="32" width="14" style="83" customWidth="1"/>
    <col min="33" max="16384" width="9.140625" style="83"/>
  </cols>
  <sheetData>
    <row r="1" spans="1:32" s="86" customFormat="1" ht="20.25" hidden="1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3"/>
      <c r="R1" s="150"/>
      <c r="S1" s="150"/>
      <c r="T1" s="150"/>
      <c r="U1" s="150"/>
      <c r="V1" s="150"/>
      <c r="W1" s="143"/>
      <c r="X1" s="143"/>
      <c r="Y1" s="143"/>
      <c r="Z1" s="143"/>
      <c r="AA1" s="143"/>
      <c r="AB1" s="143"/>
      <c r="AC1" s="143"/>
      <c r="AD1" s="143"/>
      <c r="AE1" s="143"/>
      <c r="AF1" s="150"/>
    </row>
    <row r="2" spans="1:32" s="86" customFormat="1" ht="42" customHeigh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3"/>
      <c r="R2" s="150"/>
      <c r="S2" s="150"/>
      <c r="T2" s="150"/>
      <c r="U2" s="150"/>
      <c r="V2" s="150"/>
      <c r="W2" s="143"/>
      <c r="X2" s="143"/>
      <c r="Y2" s="143"/>
      <c r="Z2" s="143"/>
      <c r="AA2" s="143"/>
      <c r="AB2" s="143"/>
      <c r="AC2" s="143"/>
      <c r="AD2" s="143"/>
      <c r="AE2" s="143"/>
      <c r="AF2" s="150"/>
    </row>
    <row r="3" spans="1:32" s="152" customFormat="1" ht="32.25" customHeight="1">
      <c r="A3" s="151"/>
      <c r="B3" s="151"/>
      <c r="C3" s="151" t="s">
        <v>306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</row>
    <row r="4" spans="1:32" s="86" customFormat="1" ht="24.75" customHeight="1">
      <c r="A4" s="153"/>
      <c r="B4" s="153"/>
      <c r="C4" s="153"/>
      <c r="D4" s="153"/>
      <c r="E4" s="153"/>
      <c r="F4" s="153"/>
      <c r="G4" s="153"/>
      <c r="H4" s="153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3"/>
      <c r="X4" s="143"/>
      <c r="Y4" s="143"/>
      <c r="Z4" s="498"/>
      <c r="AA4" s="498"/>
      <c r="AB4" s="498"/>
      <c r="AC4" s="143"/>
      <c r="AD4" s="498" t="s">
        <v>164</v>
      </c>
      <c r="AE4" s="498"/>
      <c r="AF4" s="498"/>
    </row>
    <row r="5" spans="1:32" s="86" customFormat="1" ht="38.25" customHeight="1">
      <c r="A5" s="478" t="s">
        <v>32</v>
      </c>
      <c r="B5" s="485" t="s">
        <v>93</v>
      </c>
      <c r="C5" s="486"/>
      <c r="D5" s="486"/>
      <c r="E5" s="486"/>
      <c r="F5" s="486"/>
      <c r="G5" s="486"/>
      <c r="H5" s="486"/>
      <c r="I5" s="486"/>
      <c r="J5" s="486"/>
      <c r="K5" s="486"/>
      <c r="L5" s="487"/>
      <c r="M5" s="481" t="s">
        <v>33</v>
      </c>
      <c r="N5" s="482"/>
      <c r="O5" s="482"/>
      <c r="P5" s="483"/>
      <c r="Q5" s="481" t="s">
        <v>52</v>
      </c>
      <c r="R5" s="482"/>
      <c r="S5" s="482"/>
      <c r="T5" s="483"/>
      <c r="U5" s="481" t="s">
        <v>113</v>
      </c>
      <c r="V5" s="482"/>
      <c r="W5" s="482"/>
      <c r="X5" s="483"/>
      <c r="Y5" s="481" t="s">
        <v>67</v>
      </c>
      <c r="Z5" s="482"/>
      <c r="AA5" s="482"/>
      <c r="AB5" s="483"/>
      <c r="AC5" s="481" t="s">
        <v>34</v>
      </c>
      <c r="AD5" s="482"/>
      <c r="AE5" s="482"/>
      <c r="AF5" s="483"/>
    </row>
    <row r="6" spans="1:32" s="86" customFormat="1" ht="34.5" customHeight="1">
      <c r="A6" s="479"/>
      <c r="B6" s="488"/>
      <c r="C6" s="489"/>
      <c r="D6" s="489"/>
      <c r="E6" s="489"/>
      <c r="F6" s="489"/>
      <c r="G6" s="489"/>
      <c r="H6" s="489"/>
      <c r="I6" s="489"/>
      <c r="J6" s="489"/>
      <c r="K6" s="489"/>
      <c r="L6" s="490"/>
      <c r="M6" s="471" t="s">
        <v>91</v>
      </c>
      <c r="N6" s="471" t="s">
        <v>92</v>
      </c>
      <c r="O6" s="471" t="s">
        <v>99</v>
      </c>
      <c r="P6" s="471" t="s">
        <v>100</v>
      </c>
      <c r="Q6" s="471" t="s">
        <v>91</v>
      </c>
      <c r="R6" s="471" t="s">
        <v>92</v>
      </c>
      <c r="S6" s="471" t="s">
        <v>99</v>
      </c>
      <c r="T6" s="471" t="s">
        <v>100</v>
      </c>
      <c r="U6" s="471" t="s">
        <v>91</v>
      </c>
      <c r="V6" s="471" t="s">
        <v>92</v>
      </c>
      <c r="W6" s="471" t="s">
        <v>99</v>
      </c>
      <c r="X6" s="471" t="s">
        <v>100</v>
      </c>
      <c r="Y6" s="471" t="s">
        <v>91</v>
      </c>
      <c r="Z6" s="471" t="s">
        <v>92</v>
      </c>
      <c r="AA6" s="471" t="s">
        <v>99</v>
      </c>
      <c r="AB6" s="471" t="s">
        <v>100</v>
      </c>
      <c r="AC6" s="471" t="s">
        <v>91</v>
      </c>
      <c r="AD6" s="471" t="s">
        <v>92</v>
      </c>
      <c r="AE6" s="471" t="s">
        <v>99</v>
      </c>
      <c r="AF6" s="471" t="s">
        <v>100</v>
      </c>
    </row>
    <row r="7" spans="1:32" s="86" customFormat="1" ht="24.95" customHeight="1">
      <c r="A7" s="480"/>
      <c r="B7" s="491"/>
      <c r="C7" s="492"/>
      <c r="D7" s="492"/>
      <c r="E7" s="492"/>
      <c r="F7" s="492"/>
      <c r="G7" s="492"/>
      <c r="H7" s="492"/>
      <c r="I7" s="492"/>
      <c r="J7" s="492"/>
      <c r="K7" s="492"/>
      <c r="L7" s="493"/>
      <c r="M7" s="472"/>
      <c r="N7" s="472"/>
      <c r="O7" s="472"/>
      <c r="P7" s="472"/>
      <c r="Q7" s="472"/>
      <c r="R7" s="472"/>
      <c r="S7" s="472"/>
      <c r="T7" s="472"/>
      <c r="U7" s="472"/>
      <c r="V7" s="472"/>
      <c r="W7" s="472"/>
      <c r="X7" s="472"/>
      <c r="Y7" s="472"/>
      <c r="Z7" s="472"/>
      <c r="AA7" s="472"/>
      <c r="AB7" s="472"/>
      <c r="AC7" s="472"/>
      <c r="AD7" s="472"/>
      <c r="AE7" s="472"/>
      <c r="AF7" s="472"/>
    </row>
    <row r="8" spans="1:32" s="86" customFormat="1" ht="33.75" customHeight="1">
      <c r="A8" s="330">
        <v>1</v>
      </c>
      <c r="B8" s="511">
        <v>2</v>
      </c>
      <c r="C8" s="511"/>
      <c r="D8" s="511"/>
      <c r="E8" s="511"/>
      <c r="F8" s="511"/>
      <c r="G8" s="511"/>
      <c r="H8" s="511"/>
      <c r="I8" s="511"/>
      <c r="J8" s="511"/>
      <c r="K8" s="511"/>
      <c r="L8" s="511"/>
      <c r="M8" s="331">
        <v>3</v>
      </c>
      <c r="N8" s="331">
        <v>4</v>
      </c>
      <c r="O8" s="331">
        <v>5</v>
      </c>
      <c r="P8" s="331">
        <v>6</v>
      </c>
      <c r="Q8" s="331">
        <v>7</v>
      </c>
      <c r="R8" s="331">
        <v>8</v>
      </c>
      <c r="S8" s="331">
        <v>9</v>
      </c>
      <c r="T8" s="331">
        <v>10</v>
      </c>
      <c r="U8" s="331">
        <v>11</v>
      </c>
      <c r="V8" s="331">
        <v>12</v>
      </c>
      <c r="W8" s="331">
        <v>13</v>
      </c>
      <c r="X8" s="331">
        <v>14</v>
      </c>
      <c r="Y8" s="331">
        <v>15</v>
      </c>
      <c r="Z8" s="331">
        <v>16</v>
      </c>
      <c r="AA8" s="331">
        <v>17</v>
      </c>
      <c r="AB8" s="331">
        <v>18</v>
      </c>
      <c r="AC8" s="331">
        <v>19</v>
      </c>
      <c r="AD8" s="331">
        <v>20</v>
      </c>
      <c r="AE8" s="331">
        <v>21</v>
      </c>
      <c r="AF8" s="331">
        <v>22</v>
      </c>
    </row>
    <row r="9" spans="1:32" s="86" customFormat="1" ht="36.75" customHeight="1">
      <c r="A9" s="330">
        <v>1</v>
      </c>
      <c r="B9" s="475" t="s">
        <v>320</v>
      </c>
      <c r="C9" s="476"/>
      <c r="D9" s="476"/>
      <c r="E9" s="476"/>
      <c r="F9" s="476"/>
      <c r="G9" s="476"/>
      <c r="H9" s="476"/>
      <c r="I9" s="476"/>
      <c r="J9" s="476"/>
      <c r="K9" s="476"/>
      <c r="L9" s="477"/>
      <c r="M9" s="331">
        <v>0</v>
      </c>
      <c r="N9" s="331">
        <v>0</v>
      </c>
      <c r="O9" s="331">
        <f t="shared" ref="O9:O15" si="0">N9-M9</f>
        <v>0</v>
      </c>
      <c r="P9" s="332" t="e">
        <f t="shared" ref="P9:P15" si="1">N9/M9*100</f>
        <v>#DIV/0!</v>
      </c>
      <c r="Q9" s="331">
        <v>0</v>
      </c>
      <c r="R9" s="331">
        <v>0</v>
      </c>
      <c r="S9" s="331">
        <f t="shared" ref="S9:S15" si="2">R9-Q9</f>
        <v>0</v>
      </c>
      <c r="T9" s="332" t="e">
        <f t="shared" ref="T9:T15" si="3">R9/Q9*100</f>
        <v>#DIV/0!</v>
      </c>
      <c r="U9" s="333">
        <f>SUM(U10:U11)</f>
        <v>0</v>
      </c>
      <c r="V9" s="333">
        <f>SUM(V10:V11)</f>
        <v>159</v>
      </c>
      <c r="W9" s="331">
        <f t="shared" ref="W9:W22" si="4">V9-U9</f>
        <v>159</v>
      </c>
      <c r="X9" s="332" t="e">
        <f t="shared" ref="X9:X22" si="5">V9/U9*100</f>
        <v>#DIV/0!</v>
      </c>
      <c r="Y9" s="331">
        <v>0</v>
      </c>
      <c r="Z9" s="331">
        <v>0</v>
      </c>
      <c r="AA9" s="331">
        <f t="shared" ref="AA9:AA15" si="6">Z9-Y9</f>
        <v>0</v>
      </c>
      <c r="AB9" s="332" t="e">
        <f t="shared" ref="AB9:AB15" si="7">Z9/Y9*100</f>
        <v>#DIV/0!</v>
      </c>
      <c r="AC9" s="333">
        <f t="shared" ref="AC9:AD24" si="8">SUM(M9,Q9,U9,Y9)</f>
        <v>0</v>
      </c>
      <c r="AD9" s="333">
        <f t="shared" si="8"/>
        <v>159</v>
      </c>
      <c r="AE9" s="331">
        <f t="shared" ref="AE9:AE15" si="9">AD9-AC9</f>
        <v>159</v>
      </c>
      <c r="AF9" s="332" t="e">
        <f t="shared" ref="AF9:AF15" si="10">AD9/AC9*100</f>
        <v>#DIV/0!</v>
      </c>
    </row>
    <row r="10" spans="1:32" s="86" customFormat="1" ht="28.5" customHeight="1">
      <c r="A10" s="330"/>
      <c r="B10" s="510" t="s">
        <v>310</v>
      </c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331">
        <v>0</v>
      </c>
      <c r="N10" s="331">
        <v>0</v>
      </c>
      <c r="O10" s="331">
        <f t="shared" si="0"/>
        <v>0</v>
      </c>
      <c r="P10" s="332" t="e">
        <f t="shared" si="1"/>
        <v>#DIV/0!</v>
      </c>
      <c r="Q10" s="331">
        <v>0</v>
      </c>
      <c r="R10" s="331">
        <v>0</v>
      </c>
      <c r="S10" s="331">
        <f t="shared" si="2"/>
        <v>0</v>
      </c>
      <c r="T10" s="332" t="e">
        <f t="shared" si="3"/>
        <v>#DIV/0!</v>
      </c>
      <c r="U10" s="331">
        <v>0</v>
      </c>
      <c r="V10" s="331">
        <v>98</v>
      </c>
      <c r="W10" s="331">
        <f t="shared" si="4"/>
        <v>98</v>
      </c>
      <c r="X10" s="332" t="e">
        <f t="shared" si="5"/>
        <v>#DIV/0!</v>
      </c>
      <c r="Y10" s="331">
        <v>0</v>
      </c>
      <c r="Z10" s="331">
        <v>0</v>
      </c>
      <c r="AA10" s="331">
        <f t="shared" si="6"/>
        <v>0</v>
      </c>
      <c r="AB10" s="332" t="e">
        <f t="shared" si="7"/>
        <v>#DIV/0!</v>
      </c>
      <c r="AC10" s="331">
        <f t="shared" si="8"/>
        <v>0</v>
      </c>
      <c r="AD10" s="331">
        <f t="shared" si="8"/>
        <v>98</v>
      </c>
      <c r="AE10" s="331">
        <f t="shared" si="9"/>
        <v>98</v>
      </c>
      <c r="AF10" s="332" t="e">
        <f t="shared" si="10"/>
        <v>#DIV/0!</v>
      </c>
    </row>
    <row r="11" spans="1:32" s="86" customFormat="1" ht="28.5" customHeight="1">
      <c r="A11" s="330"/>
      <c r="B11" s="510" t="s">
        <v>311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331">
        <v>0</v>
      </c>
      <c r="N11" s="331">
        <v>0</v>
      </c>
      <c r="O11" s="331">
        <f t="shared" si="0"/>
        <v>0</v>
      </c>
      <c r="P11" s="332" t="e">
        <f t="shared" si="1"/>
        <v>#DIV/0!</v>
      </c>
      <c r="Q11" s="331">
        <v>0</v>
      </c>
      <c r="R11" s="331">
        <v>0</v>
      </c>
      <c r="S11" s="331">
        <f t="shared" si="2"/>
        <v>0</v>
      </c>
      <c r="T11" s="332" t="e">
        <f t="shared" si="3"/>
        <v>#DIV/0!</v>
      </c>
      <c r="U11" s="331">
        <v>0</v>
      </c>
      <c r="V11" s="331">
        <v>61</v>
      </c>
      <c r="W11" s="331">
        <f t="shared" si="4"/>
        <v>61</v>
      </c>
      <c r="X11" s="332" t="e">
        <f t="shared" si="5"/>
        <v>#DIV/0!</v>
      </c>
      <c r="Y11" s="331">
        <v>0</v>
      </c>
      <c r="Z11" s="331">
        <v>0</v>
      </c>
      <c r="AA11" s="331">
        <f t="shared" si="6"/>
        <v>0</v>
      </c>
      <c r="AB11" s="332" t="e">
        <f t="shared" si="7"/>
        <v>#DIV/0!</v>
      </c>
      <c r="AC11" s="331">
        <f t="shared" si="8"/>
        <v>0</v>
      </c>
      <c r="AD11" s="331">
        <f t="shared" si="8"/>
        <v>61</v>
      </c>
      <c r="AE11" s="331">
        <f t="shared" si="9"/>
        <v>61</v>
      </c>
      <c r="AF11" s="332" t="e">
        <f t="shared" si="10"/>
        <v>#DIV/0!</v>
      </c>
    </row>
    <row r="12" spans="1:32" s="86" customFormat="1" ht="28.5" customHeight="1">
      <c r="A12" s="335">
        <v>2</v>
      </c>
      <c r="B12" s="465" t="s">
        <v>289</v>
      </c>
      <c r="C12" s="466"/>
      <c r="D12" s="466"/>
      <c r="E12" s="466"/>
      <c r="F12" s="466"/>
      <c r="G12" s="466"/>
      <c r="H12" s="466"/>
      <c r="I12" s="466"/>
      <c r="J12" s="466"/>
      <c r="K12" s="466"/>
      <c r="L12" s="467"/>
      <c r="M12" s="331">
        <v>0</v>
      </c>
      <c r="N12" s="331">
        <v>0</v>
      </c>
      <c r="O12" s="331">
        <f t="shared" si="0"/>
        <v>0</v>
      </c>
      <c r="P12" s="332" t="e">
        <f t="shared" si="1"/>
        <v>#DIV/0!</v>
      </c>
      <c r="Q12" s="331">
        <v>0</v>
      </c>
      <c r="R12" s="331">
        <v>0</v>
      </c>
      <c r="S12" s="331">
        <f t="shared" si="2"/>
        <v>0</v>
      </c>
      <c r="T12" s="332" t="e">
        <f t="shared" si="3"/>
        <v>#DIV/0!</v>
      </c>
      <c r="U12" s="333">
        <f>SUM(U13:U15)</f>
        <v>50</v>
      </c>
      <c r="V12" s="333">
        <f>SUM(V13:V15)</f>
        <v>57</v>
      </c>
      <c r="W12" s="331">
        <f t="shared" si="4"/>
        <v>7</v>
      </c>
      <c r="X12" s="334">
        <f t="shared" si="5"/>
        <v>113.99999999999999</v>
      </c>
      <c r="Y12" s="331">
        <v>0</v>
      </c>
      <c r="Z12" s="331">
        <v>0</v>
      </c>
      <c r="AA12" s="331">
        <f t="shared" si="6"/>
        <v>0</v>
      </c>
      <c r="AB12" s="332" t="e">
        <f t="shared" si="7"/>
        <v>#DIV/0!</v>
      </c>
      <c r="AC12" s="333">
        <f t="shared" si="8"/>
        <v>50</v>
      </c>
      <c r="AD12" s="333">
        <f t="shared" si="8"/>
        <v>57</v>
      </c>
      <c r="AE12" s="331">
        <f t="shared" si="9"/>
        <v>7</v>
      </c>
      <c r="AF12" s="334">
        <f t="shared" si="10"/>
        <v>113.99999999999999</v>
      </c>
    </row>
    <row r="13" spans="1:32" s="86" customFormat="1" ht="28.5" customHeight="1">
      <c r="A13" s="335"/>
      <c r="B13" s="468" t="s">
        <v>266</v>
      </c>
      <c r="C13" s="469"/>
      <c r="D13" s="469"/>
      <c r="E13" s="469"/>
      <c r="F13" s="469"/>
      <c r="G13" s="469"/>
      <c r="H13" s="469"/>
      <c r="I13" s="469"/>
      <c r="J13" s="469"/>
      <c r="K13" s="469"/>
      <c r="L13" s="470"/>
      <c r="M13" s="331">
        <v>0</v>
      </c>
      <c r="N13" s="331">
        <v>0</v>
      </c>
      <c r="O13" s="331">
        <f t="shared" si="0"/>
        <v>0</v>
      </c>
      <c r="P13" s="332" t="e">
        <f t="shared" si="1"/>
        <v>#DIV/0!</v>
      </c>
      <c r="Q13" s="331">
        <v>0</v>
      </c>
      <c r="R13" s="331">
        <v>0</v>
      </c>
      <c r="S13" s="331">
        <f t="shared" si="2"/>
        <v>0</v>
      </c>
      <c r="T13" s="332" t="e">
        <f t="shared" si="3"/>
        <v>#DIV/0!</v>
      </c>
      <c r="U13" s="331">
        <v>50</v>
      </c>
      <c r="V13" s="331">
        <v>41</v>
      </c>
      <c r="W13" s="331">
        <f t="shared" si="4"/>
        <v>-9</v>
      </c>
      <c r="X13" s="334">
        <f t="shared" si="5"/>
        <v>82</v>
      </c>
      <c r="Y13" s="331">
        <v>0</v>
      </c>
      <c r="Z13" s="331">
        <v>0</v>
      </c>
      <c r="AA13" s="331">
        <f t="shared" si="6"/>
        <v>0</v>
      </c>
      <c r="AB13" s="332" t="e">
        <f t="shared" si="7"/>
        <v>#DIV/0!</v>
      </c>
      <c r="AC13" s="331">
        <f t="shared" si="8"/>
        <v>50</v>
      </c>
      <c r="AD13" s="331">
        <f t="shared" si="8"/>
        <v>41</v>
      </c>
      <c r="AE13" s="331">
        <f t="shared" si="9"/>
        <v>-9</v>
      </c>
      <c r="AF13" s="334">
        <f t="shared" si="10"/>
        <v>82</v>
      </c>
    </row>
    <row r="14" spans="1:32" s="86" customFormat="1" ht="28.5" customHeight="1">
      <c r="A14" s="335"/>
      <c r="B14" s="468" t="s">
        <v>312</v>
      </c>
      <c r="C14" s="469"/>
      <c r="D14" s="469"/>
      <c r="E14" s="469"/>
      <c r="F14" s="469"/>
      <c r="G14" s="469"/>
      <c r="H14" s="469"/>
      <c r="I14" s="469"/>
      <c r="J14" s="469"/>
      <c r="K14" s="469"/>
      <c r="L14" s="470"/>
      <c r="M14" s="331">
        <v>0</v>
      </c>
      <c r="N14" s="331">
        <v>0</v>
      </c>
      <c r="O14" s="331">
        <f t="shared" si="0"/>
        <v>0</v>
      </c>
      <c r="P14" s="332" t="e">
        <f t="shared" si="1"/>
        <v>#DIV/0!</v>
      </c>
      <c r="Q14" s="331">
        <v>0</v>
      </c>
      <c r="R14" s="331">
        <v>0</v>
      </c>
      <c r="S14" s="331">
        <f t="shared" si="2"/>
        <v>0</v>
      </c>
      <c r="T14" s="332" t="e">
        <f t="shared" si="3"/>
        <v>#DIV/0!</v>
      </c>
      <c r="U14" s="331">
        <v>0</v>
      </c>
      <c r="V14" s="331">
        <v>11</v>
      </c>
      <c r="W14" s="331">
        <f t="shared" si="4"/>
        <v>11</v>
      </c>
      <c r="X14" s="332" t="e">
        <f t="shared" si="5"/>
        <v>#DIV/0!</v>
      </c>
      <c r="Y14" s="331">
        <v>0</v>
      </c>
      <c r="Z14" s="331">
        <v>0</v>
      </c>
      <c r="AA14" s="331">
        <f t="shared" si="6"/>
        <v>0</v>
      </c>
      <c r="AB14" s="332" t="e">
        <f t="shared" si="7"/>
        <v>#DIV/0!</v>
      </c>
      <c r="AC14" s="331">
        <f t="shared" si="8"/>
        <v>0</v>
      </c>
      <c r="AD14" s="331">
        <f t="shared" si="8"/>
        <v>11</v>
      </c>
      <c r="AE14" s="331">
        <f t="shared" si="9"/>
        <v>11</v>
      </c>
      <c r="AF14" s="332" t="e">
        <f t="shared" si="10"/>
        <v>#DIV/0!</v>
      </c>
    </row>
    <row r="15" spans="1:32" s="86" customFormat="1" ht="28.5" customHeight="1">
      <c r="A15" s="335"/>
      <c r="B15" s="468" t="s">
        <v>313</v>
      </c>
      <c r="C15" s="469"/>
      <c r="D15" s="469"/>
      <c r="E15" s="469"/>
      <c r="F15" s="469"/>
      <c r="G15" s="469"/>
      <c r="H15" s="469"/>
      <c r="I15" s="469"/>
      <c r="J15" s="469"/>
      <c r="K15" s="469"/>
      <c r="L15" s="470"/>
      <c r="M15" s="331">
        <v>0</v>
      </c>
      <c r="N15" s="331">
        <v>0</v>
      </c>
      <c r="O15" s="331">
        <f t="shared" si="0"/>
        <v>0</v>
      </c>
      <c r="P15" s="332" t="e">
        <f t="shared" si="1"/>
        <v>#DIV/0!</v>
      </c>
      <c r="Q15" s="331">
        <v>0</v>
      </c>
      <c r="R15" s="331">
        <v>0</v>
      </c>
      <c r="S15" s="331">
        <f t="shared" si="2"/>
        <v>0</v>
      </c>
      <c r="T15" s="332" t="e">
        <f t="shared" si="3"/>
        <v>#DIV/0!</v>
      </c>
      <c r="U15" s="331">
        <v>0</v>
      </c>
      <c r="V15" s="331">
        <v>5</v>
      </c>
      <c r="W15" s="331">
        <f t="shared" si="4"/>
        <v>5</v>
      </c>
      <c r="X15" s="332" t="e">
        <f t="shared" si="5"/>
        <v>#DIV/0!</v>
      </c>
      <c r="Y15" s="331">
        <v>0</v>
      </c>
      <c r="Z15" s="331">
        <v>0</v>
      </c>
      <c r="AA15" s="331">
        <f t="shared" si="6"/>
        <v>0</v>
      </c>
      <c r="AB15" s="332" t="e">
        <f t="shared" si="7"/>
        <v>#DIV/0!</v>
      </c>
      <c r="AC15" s="331">
        <f t="shared" si="8"/>
        <v>0</v>
      </c>
      <c r="AD15" s="331">
        <f t="shared" si="8"/>
        <v>5</v>
      </c>
      <c r="AE15" s="331">
        <f t="shared" si="9"/>
        <v>5</v>
      </c>
      <c r="AF15" s="332" t="e">
        <f t="shared" si="10"/>
        <v>#DIV/0!</v>
      </c>
    </row>
    <row r="16" spans="1:32" s="86" customFormat="1" ht="34.5" customHeight="1">
      <c r="A16" s="335">
        <v>3</v>
      </c>
      <c r="B16" s="465" t="s">
        <v>290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7"/>
      <c r="M16" s="331">
        <v>0</v>
      </c>
      <c r="N16" s="331">
        <v>0</v>
      </c>
      <c r="O16" s="331">
        <f t="shared" ref="O16:O22" si="11">N16-M16</f>
        <v>0</v>
      </c>
      <c r="P16" s="332" t="e">
        <f t="shared" ref="P16:P22" si="12">N16/M16*100</f>
        <v>#DIV/0!</v>
      </c>
      <c r="Q16" s="331">
        <v>0</v>
      </c>
      <c r="R16" s="331">
        <v>0</v>
      </c>
      <c r="S16" s="331">
        <f t="shared" ref="S16:S22" si="13">R16-Q16</f>
        <v>0</v>
      </c>
      <c r="T16" s="332" t="e">
        <f t="shared" ref="T16:T22" si="14">R16/Q16*100</f>
        <v>#DIV/0!</v>
      </c>
      <c r="U16" s="333">
        <f>SUM(U17:U18)</f>
        <v>0</v>
      </c>
      <c r="V16" s="333">
        <f>SUM(V17:V18)</f>
        <v>5</v>
      </c>
      <c r="W16" s="331">
        <f t="shared" si="4"/>
        <v>5</v>
      </c>
      <c r="X16" s="332" t="e">
        <f t="shared" si="5"/>
        <v>#DIV/0!</v>
      </c>
      <c r="Y16" s="331">
        <v>0</v>
      </c>
      <c r="Z16" s="331">
        <v>0</v>
      </c>
      <c r="AA16" s="331">
        <f t="shared" ref="AA16:AA22" si="15">Z16-Y16</f>
        <v>0</v>
      </c>
      <c r="AB16" s="332" t="e">
        <f t="shared" ref="AB16:AB22" si="16">Z16/Y16*100</f>
        <v>#DIV/0!</v>
      </c>
      <c r="AC16" s="333">
        <f t="shared" si="8"/>
        <v>0</v>
      </c>
      <c r="AD16" s="333">
        <f t="shared" si="8"/>
        <v>5</v>
      </c>
      <c r="AE16" s="331">
        <f t="shared" ref="AE16:AE22" si="17">AD16-AC16</f>
        <v>5</v>
      </c>
      <c r="AF16" s="332" t="e">
        <f t="shared" ref="AF16:AF22" si="18">AD16/AC16*100</f>
        <v>#DIV/0!</v>
      </c>
    </row>
    <row r="17" spans="1:32" s="86" customFormat="1" ht="31.5" customHeight="1">
      <c r="A17" s="335"/>
      <c r="B17" s="462" t="s">
        <v>314</v>
      </c>
      <c r="C17" s="502"/>
      <c r="D17" s="502"/>
      <c r="E17" s="502"/>
      <c r="F17" s="502"/>
      <c r="G17" s="502"/>
      <c r="H17" s="502"/>
      <c r="I17" s="502"/>
      <c r="J17" s="502"/>
      <c r="K17" s="502"/>
      <c r="L17" s="503"/>
      <c r="M17" s="331">
        <v>0</v>
      </c>
      <c r="N17" s="331">
        <v>0</v>
      </c>
      <c r="O17" s="331">
        <f t="shared" si="11"/>
        <v>0</v>
      </c>
      <c r="P17" s="332" t="e">
        <f t="shared" si="12"/>
        <v>#DIV/0!</v>
      </c>
      <c r="Q17" s="331">
        <v>0</v>
      </c>
      <c r="R17" s="331">
        <v>0</v>
      </c>
      <c r="S17" s="331">
        <f t="shared" si="13"/>
        <v>0</v>
      </c>
      <c r="T17" s="332" t="e">
        <f t="shared" si="14"/>
        <v>#DIV/0!</v>
      </c>
      <c r="U17" s="331">
        <v>0</v>
      </c>
      <c r="V17" s="331">
        <v>3</v>
      </c>
      <c r="W17" s="331">
        <f t="shared" si="4"/>
        <v>3</v>
      </c>
      <c r="X17" s="332" t="e">
        <f t="shared" si="5"/>
        <v>#DIV/0!</v>
      </c>
      <c r="Y17" s="331">
        <v>0</v>
      </c>
      <c r="Z17" s="331">
        <v>0</v>
      </c>
      <c r="AA17" s="331">
        <f t="shared" si="15"/>
        <v>0</v>
      </c>
      <c r="AB17" s="332" t="e">
        <f t="shared" si="16"/>
        <v>#DIV/0!</v>
      </c>
      <c r="AC17" s="331">
        <f t="shared" si="8"/>
        <v>0</v>
      </c>
      <c r="AD17" s="331">
        <f t="shared" si="8"/>
        <v>3</v>
      </c>
      <c r="AE17" s="331">
        <f t="shared" si="17"/>
        <v>3</v>
      </c>
      <c r="AF17" s="332" t="e">
        <f t="shared" si="18"/>
        <v>#DIV/0!</v>
      </c>
    </row>
    <row r="18" spans="1:32" s="86" customFormat="1" ht="33.75" customHeight="1">
      <c r="A18" s="335"/>
      <c r="B18" s="462" t="s">
        <v>315</v>
      </c>
      <c r="C18" s="502"/>
      <c r="D18" s="502"/>
      <c r="E18" s="502"/>
      <c r="F18" s="502"/>
      <c r="G18" s="502"/>
      <c r="H18" s="502"/>
      <c r="I18" s="502"/>
      <c r="J18" s="502"/>
      <c r="K18" s="502"/>
      <c r="L18" s="503"/>
      <c r="M18" s="331">
        <v>0</v>
      </c>
      <c r="N18" s="331">
        <v>0</v>
      </c>
      <c r="O18" s="331">
        <f t="shared" si="11"/>
        <v>0</v>
      </c>
      <c r="P18" s="332" t="e">
        <f t="shared" si="12"/>
        <v>#DIV/0!</v>
      </c>
      <c r="Q18" s="331">
        <v>0</v>
      </c>
      <c r="R18" s="331">
        <v>0</v>
      </c>
      <c r="S18" s="331">
        <f t="shared" si="13"/>
        <v>0</v>
      </c>
      <c r="T18" s="332" t="e">
        <f t="shared" si="14"/>
        <v>#DIV/0!</v>
      </c>
      <c r="U18" s="331">
        <v>0</v>
      </c>
      <c r="V18" s="331">
        <v>2</v>
      </c>
      <c r="W18" s="331">
        <f t="shared" si="4"/>
        <v>2</v>
      </c>
      <c r="X18" s="332" t="e">
        <f t="shared" si="5"/>
        <v>#DIV/0!</v>
      </c>
      <c r="Y18" s="331">
        <v>0</v>
      </c>
      <c r="Z18" s="331">
        <v>0</v>
      </c>
      <c r="AA18" s="331">
        <f t="shared" si="15"/>
        <v>0</v>
      </c>
      <c r="AB18" s="332" t="e">
        <f t="shared" si="16"/>
        <v>#DIV/0!</v>
      </c>
      <c r="AC18" s="331">
        <f t="shared" si="8"/>
        <v>0</v>
      </c>
      <c r="AD18" s="331">
        <f t="shared" si="8"/>
        <v>2</v>
      </c>
      <c r="AE18" s="331">
        <f t="shared" si="17"/>
        <v>2</v>
      </c>
      <c r="AF18" s="332" t="e">
        <f t="shared" si="18"/>
        <v>#DIV/0!</v>
      </c>
    </row>
    <row r="19" spans="1:32" s="86" customFormat="1" ht="43.5" customHeight="1">
      <c r="A19" s="335">
        <v>4</v>
      </c>
      <c r="B19" s="465" t="s">
        <v>321</v>
      </c>
      <c r="C19" s="502"/>
      <c r="D19" s="502"/>
      <c r="E19" s="502"/>
      <c r="F19" s="502"/>
      <c r="G19" s="502"/>
      <c r="H19" s="502"/>
      <c r="I19" s="502"/>
      <c r="J19" s="502"/>
      <c r="K19" s="502"/>
      <c r="L19" s="503"/>
      <c r="M19" s="331">
        <v>0</v>
      </c>
      <c r="N19" s="331">
        <v>0</v>
      </c>
      <c r="O19" s="331">
        <f t="shared" si="11"/>
        <v>0</v>
      </c>
      <c r="P19" s="332" t="e">
        <f t="shared" si="12"/>
        <v>#DIV/0!</v>
      </c>
      <c r="Q19" s="331">
        <v>0</v>
      </c>
      <c r="R19" s="331">
        <v>0</v>
      </c>
      <c r="S19" s="331">
        <f t="shared" si="13"/>
        <v>0</v>
      </c>
      <c r="T19" s="332" t="e">
        <f t="shared" si="14"/>
        <v>#DIV/0!</v>
      </c>
      <c r="U19" s="333">
        <f>SUM(U22:U23)</f>
        <v>0</v>
      </c>
      <c r="V19" s="333">
        <f>SUM(V20:V23)</f>
        <v>116</v>
      </c>
      <c r="W19" s="331">
        <f t="shared" si="4"/>
        <v>116</v>
      </c>
      <c r="X19" s="332" t="e">
        <f t="shared" si="5"/>
        <v>#DIV/0!</v>
      </c>
      <c r="Y19" s="331">
        <v>0</v>
      </c>
      <c r="Z19" s="331">
        <v>0</v>
      </c>
      <c r="AA19" s="331">
        <f t="shared" si="15"/>
        <v>0</v>
      </c>
      <c r="AB19" s="332" t="e">
        <f t="shared" si="16"/>
        <v>#DIV/0!</v>
      </c>
      <c r="AC19" s="333">
        <f t="shared" si="8"/>
        <v>0</v>
      </c>
      <c r="AD19" s="333">
        <f t="shared" si="8"/>
        <v>116</v>
      </c>
      <c r="AE19" s="331">
        <f t="shared" si="17"/>
        <v>116</v>
      </c>
      <c r="AF19" s="332" t="e">
        <f t="shared" si="18"/>
        <v>#DIV/0!</v>
      </c>
    </row>
    <row r="20" spans="1:32" s="86" customFormat="1" ht="34.5" customHeight="1">
      <c r="A20" s="335"/>
      <c r="B20" s="468" t="s">
        <v>316</v>
      </c>
      <c r="C20" s="495"/>
      <c r="D20" s="495"/>
      <c r="E20" s="495"/>
      <c r="F20" s="495"/>
      <c r="G20" s="495"/>
      <c r="H20" s="495"/>
      <c r="I20" s="495"/>
      <c r="J20" s="495"/>
      <c r="K20" s="495"/>
      <c r="L20" s="496"/>
      <c r="M20" s="331">
        <v>0</v>
      </c>
      <c r="N20" s="331">
        <v>0</v>
      </c>
      <c r="O20" s="331">
        <f t="shared" si="11"/>
        <v>0</v>
      </c>
      <c r="P20" s="332" t="e">
        <f t="shared" si="12"/>
        <v>#DIV/0!</v>
      </c>
      <c r="Q20" s="331">
        <v>0</v>
      </c>
      <c r="R20" s="331">
        <v>0</v>
      </c>
      <c r="S20" s="331">
        <f t="shared" si="13"/>
        <v>0</v>
      </c>
      <c r="T20" s="332" t="e">
        <f t="shared" si="14"/>
        <v>#DIV/0!</v>
      </c>
      <c r="U20" s="331">
        <v>0</v>
      </c>
      <c r="V20" s="331">
        <v>17</v>
      </c>
      <c r="W20" s="331">
        <f t="shared" si="4"/>
        <v>17</v>
      </c>
      <c r="X20" s="332" t="e">
        <f t="shared" si="5"/>
        <v>#DIV/0!</v>
      </c>
      <c r="Y20" s="331">
        <v>0</v>
      </c>
      <c r="Z20" s="331">
        <v>0</v>
      </c>
      <c r="AA20" s="331">
        <f t="shared" si="15"/>
        <v>0</v>
      </c>
      <c r="AB20" s="332" t="e">
        <f t="shared" si="16"/>
        <v>#DIV/0!</v>
      </c>
      <c r="AC20" s="331">
        <f t="shared" si="8"/>
        <v>0</v>
      </c>
      <c r="AD20" s="331">
        <f t="shared" si="8"/>
        <v>17</v>
      </c>
      <c r="AE20" s="331">
        <f t="shared" si="17"/>
        <v>17</v>
      </c>
      <c r="AF20" s="332" t="e">
        <f t="shared" si="18"/>
        <v>#DIV/0!</v>
      </c>
    </row>
    <row r="21" spans="1:32" s="86" customFormat="1" ht="34.5" customHeight="1">
      <c r="A21" s="335"/>
      <c r="B21" s="468" t="s">
        <v>317</v>
      </c>
      <c r="C21" s="495"/>
      <c r="D21" s="495"/>
      <c r="E21" s="495"/>
      <c r="F21" s="495"/>
      <c r="G21" s="495"/>
      <c r="H21" s="495"/>
      <c r="I21" s="495"/>
      <c r="J21" s="495"/>
      <c r="K21" s="495"/>
      <c r="L21" s="496"/>
      <c r="M21" s="331">
        <v>0</v>
      </c>
      <c r="N21" s="331">
        <v>0</v>
      </c>
      <c r="O21" s="331">
        <f t="shared" ref="O21" si="19">N21-M21</f>
        <v>0</v>
      </c>
      <c r="P21" s="332" t="e">
        <f t="shared" ref="P21" si="20">N21/M21*100</f>
        <v>#DIV/0!</v>
      </c>
      <c r="Q21" s="331">
        <v>0</v>
      </c>
      <c r="R21" s="331">
        <v>0</v>
      </c>
      <c r="S21" s="331">
        <f t="shared" ref="S21" si="21">R21-Q21</f>
        <v>0</v>
      </c>
      <c r="T21" s="332" t="e">
        <f t="shared" ref="T21" si="22">R21/Q21*100</f>
        <v>#DIV/0!</v>
      </c>
      <c r="U21" s="331">
        <v>0</v>
      </c>
      <c r="V21" s="331">
        <v>30</v>
      </c>
      <c r="W21" s="331">
        <f t="shared" ref="W21" si="23">V21-U21</f>
        <v>30</v>
      </c>
      <c r="X21" s="332" t="e">
        <f t="shared" ref="X21" si="24">V21/U21*100</f>
        <v>#DIV/0!</v>
      </c>
      <c r="Y21" s="331">
        <v>0</v>
      </c>
      <c r="Z21" s="331">
        <v>0</v>
      </c>
      <c r="AA21" s="331">
        <f t="shared" ref="AA21" si="25">Z21-Y21</f>
        <v>0</v>
      </c>
      <c r="AB21" s="332" t="e">
        <f t="shared" ref="AB21" si="26">Z21/Y21*100</f>
        <v>#DIV/0!</v>
      </c>
      <c r="AC21" s="331">
        <f t="shared" ref="AC21" si="27">SUM(M21,Q21,U21,Y21)</f>
        <v>0</v>
      </c>
      <c r="AD21" s="331">
        <f t="shared" ref="AD21" si="28">SUM(N21,R21,V21,Z21)</f>
        <v>30</v>
      </c>
      <c r="AE21" s="331">
        <f t="shared" ref="AE21" si="29">AD21-AC21</f>
        <v>30</v>
      </c>
      <c r="AF21" s="332" t="e">
        <f t="shared" ref="AF21" si="30">AD21/AC21*100</f>
        <v>#DIV/0!</v>
      </c>
    </row>
    <row r="22" spans="1:32" s="86" customFormat="1" ht="34.5" customHeight="1">
      <c r="A22" s="335"/>
      <c r="B22" s="468" t="s">
        <v>319</v>
      </c>
      <c r="C22" s="495"/>
      <c r="D22" s="495"/>
      <c r="E22" s="495"/>
      <c r="F22" s="495"/>
      <c r="G22" s="495"/>
      <c r="H22" s="495"/>
      <c r="I22" s="495"/>
      <c r="J22" s="495"/>
      <c r="K22" s="495"/>
      <c r="L22" s="496"/>
      <c r="M22" s="331">
        <v>0</v>
      </c>
      <c r="N22" s="331">
        <v>0</v>
      </c>
      <c r="O22" s="331">
        <f t="shared" si="11"/>
        <v>0</v>
      </c>
      <c r="P22" s="332" t="e">
        <f t="shared" si="12"/>
        <v>#DIV/0!</v>
      </c>
      <c r="Q22" s="331">
        <v>0</v>
      </c>
      <c r="R22" s="331">
        <v>0</v>
      </c>
      <c r="S22" s="331">
        <f t="shared" si="13"/>
        <v>0</v>
      </c>
      <c r="T22" s="332" t="e">
        <f t="shared" si="14"/>
        <v>#DIV/0!</v>
      </c>
      <c r="U22" s="331">
        <v>0</v>
      </c>
      <c r="V22" s="331">
        <v>59</v>
      </c>
      <c r="W22" s="331">
        <f t="shared" si="4"/>
        <v>59</v>
      </c>
      <c r="X22" s="332" t="e">
        <f t="shared" si="5"/>
        <v>#DIV/0!</v>
      </c>
      <c r="Y22" s="331">
        <v>0</v>
      </c>
      <c r="Z22" s="331">
        <v>0</v>
      </c>
      <c r="AA22" s="331">
        <f t="shared" si="15"/>
        <v>0</v>
      </c>
      <c r="AB22" s="332" t="e">
        <f t="shared" si="16"/>
        <v>#DIV/0!</v>
      </c>
      <c r="AC22" s="331">
        <f t="shared" si="8"/>
        <v>0</v>
      </c>
      <c r="AD22" s="331">
        <f t="shared" si="8"/>
        <v>59</v>
      </c>
      <c r="AE22" s="331">
        <f t="shared" si="17"/>
        <v>59</v>
      </c>
      <c r="AF22" s="332" t="e">
        <f t="shared" si="18"/>
        <v>#DIV/0!</v>
      </c>
    </row>
    <row r="23" spans="1:32" s="86" customFormat="1" ht="34.5" customHeight="1">
      <c r="A23" s="330"/>
      <c r="B23" s="462" t="s">
        <v>318</v>
      </c>
      <c r="C23" s="463"/>
      <c r="D23" s="463"/>
      <c r="E23" s="463"/>
      <c r="F23" s="463"/>
      <c r="G23" s="463"/>
      <c r="H23" s="463"/>
      <c r="I23" s="463"/>
      <c r="J23" s="463"/>
      <c r="K23" s="463"/>
      <c r="L23" s="464"/>
      <c r="M23" s="331">
        <v>0</v>
      </c>
      <c r="N23" s="331">
        <v>0</v>
      </c>
      <c r="O23" s="331">
        <f>N23-M23</f>
        <v>0</v>
      </c>
      <c r="P23" s="332" t="e">
        <f>N23/M23*100</f>
        <v>#DIV/0!</v>
      </c>
      <c r="Q23" s="331">
        <v>0</v>
      </c>
      <c r="R23" s="331">
        <v>0</v>
      </c>
      <c r="S23" s="331">
        <f>R23-Q23</f>
        <v>0</v>
      </c>
      <c r="T23" s="332" t="e">
        <f>R23/Q23*100</f>
        <v>#DIV/0!</v>
      </c>
      <c r="U23" s="331">
        <v>0</v>
      </c>
      <c r="V23" s="331">
        <v>10</v>
      </c>
      <c r="W23" s="331">
        <f>V23-U23</f>
        <v>10</v>
      </c>
      <c r="X23" s="332" t="e">
        <f>V23/U23*100</f>
        <v>#DIV/0!</v>
      </c>
      <c r="Y23" s="331">
        <v>0</v>
      </c>
      <c r="Z23" s="331">
        <v>0</v>
      </c>
      <c r="AA23" s="331">
        <f>Z23-Y23</f>
        <v>0</v>
      </c>
      <c r="AB23" s="332" t="e">
        <f>Z23/Y23*100</f>
        <v>#DIV/0!</v>
      </c>
      <c r="AC23" s="331">
        <f t="shared" si="8"/>
        <v>0</v>
      </c>
      <c r="AD23" s="331">
        <f t="shared" si="8"/>
        <v>10</v>
      </c>
      <c r="AE23" s="331">
        <f>AD23-AC23</f>
        <v>10</v>
      </c>
      <c r="AF23" s="332" t="e">
        <f>AD23/AC23*100</f>
        <v>#DIV/0!</v>
      </c>
    </row>
    <row r="24" spans="1:32" s="86" customFormat="1" ht="34.5" customHeight="1">
      <c r="A24" s="465" t="s">
        <v>34</v>
      </c>
      <c r="B24" s="466"/>
      <c r="C24" s="466"/>
      <c r="D24" s="466"/>
      <c r="E24" s="466"/>
      <c r="F24" s="466"/>
      <c r="G24" s="466"/>
      <c r="H24" s="466"/>
      <c r="I24" s="466"/>
      <c r="J24" s="466"/>
      <c r="K24" s="466"/>
      <c r="L24" s="467"/>
      <c r="M24" s="333">
        <f>SUM(M12:M23)</f>
        <v>0</v>
      </c>
      <c r="N24" s="333">
        <f>SUM(N12:N23)</f>
        <v>0</v>
      </c>
      <c r="O24" s="333">
        <f>SUM(O12:O23)</f>
        <v>0</v>
      </c>
      <c r="P24" s="336" t="e">
        <f>N24/M24*100</f>
        <v>#DIV/0!</v>
      </c>
      <c r="Q24" s="333">
        <f>SUM(Q12:Q23)</f>
        <v>0</v>
      </c>
      <c r="R24" s="333">
        <f>SUM(R12:R23)</f>
        <v>0</v>
      </c>
      <c r="S24" s="333">
        <f>SUM(S12:S23)</f>
        <v>0</v>
      </c>
      <c r="T24" s="336" t="e">
        <f>R24/Q24*100</f>
        <v>#DIV/0!</v>
      </c>
      <c r="U24" s="349">
        <f>U9+U12+U16+U19</f>
        <v>50</v>
      </c>
      <c r="V24" s="349">
        <f>V9+V12+V16+V19</f>
        <v>337</v>
      </c>
      <c r="W24" s="333">
        <f>SUM(W12:W23)</f>
        <v>256</v>
      </c>
      <c r="X24" s="337">
        <f>V24/U24*100</f>
        <v>674</v>
      </c>
      <c r="Y24" s="333">
        <f>SUM(Y12:Y23)</f>
        <v>0</v>
      </c>
      <c r="Z24" s="333">
        <f>SUM(Z12:Z23)</f>
        <v>0</v>
      </c>
      <c r="AA24" s="333">
        <f>SUM(AA12:AA23)</f>
        <v>0</v>
      </c>
      <c r="AB24" s="336" t="e">
        <f>Z24/Y24*100</f>
        <v>#DIV/0!</v>
      </c>
      <c r="AC24" s="333">
        <f t="shared" si="8"/>
        <v>50</v>
      </c>
      <c r="AD24" s="333">
        <f t="shared" si="8"/>
        <v>337</v>
      </c>
      <c r="AE24" s="333">
        <f>SUM(AE12:AE23)</f>
        <v>256</v>
      </c>
      <c r="AF24" s="337">
        <f>AD24/AC24*100</f>
        <v>674</v>
      </c>
    </row>
    <row r="25" spans="1:32" s="86" customFormat="1" ht="34.5" customHeight="1">
      <c r="A25" s="468" t="s">
        <v>35</v>
      </c>
      <c r="B25" s="469"/>
      <c r="C25" s="469"/>
      <c r="D25" s="469"/>
      <c r="E25" s="469"/>
      <c r="F25" s="469"/>
      <c r="G25" s="469"/>
      <c r="H25" s="469"/>
      <c r="I25" s="469"/>
      <c r="J25" s="469"/>
      <c r="K25" s="469"/>
      <c r="L25" s="470"/>
      <c r="M25" s="331">
        <f>M24/AC24*100</f>
        <v>0</v>
      </c>
      <c r="N25" s="331">
        <f>N24/AD24*100</f>
        <v>0</v>
      </c>
      <c r="O25" s="331"/>
      <c r="P25" s="331"/>
      <c r="Q25" s="331">
        <f>Q24/AC24*100</f>
        <v>0</v>
      </c>
      <c r="R25" s="331">
        <f>R24/AD24*100</f>
        <v>0</v>
      </c>
      <c r="S25" s="331"/>
      <c r="T25" s="331"/>
      <c r="U25" s="331">
        <f>U24/AC24*100</f>
        <v>100</v>
      </c>
      <c r="V25" s="331">
        <f>V24/AD24*100</f>
        <v>100</v>
      </c>
      <c r="W25" s="331"/>
      <c r="X25" s="331"/>
      <c r="Y25" s="331">
        <f>Y24/AC24*100</f>
        <v>0</v>
      </c>
      <c r="Z25" s="331">
        <f>Z24/AD24*100</f>
        <v>0</v>
      </c>
      <c r="AA25" s="331"/>
      <c r="AB25" s="331"/>
      <c r="AC25" s="331">
        <f>SUM(M25,Q25,U25,Y25)</f>
        <v>100</v>
      </c>
      <c r="AD25" s="331">
        <f>SUM(N25,R25,V25,Z25)</f>
        <v>100</v>
      </c>
      <c r="AE25" s="331"/>
      <c r="AF25" s="331"/>
    </row>
    <row r="26" spans="1:32" s="86" customFormat="1" ht="34.5" customHeight="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</row>
    <row r="27" spans="1:32" s="86" customFormat="1" ht="15" customHeight="1">
      <c r="A27" s="157"/>
      <c r="B27" s="157"/>
      <c r="C27" s="157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</row>
    <row r="28" spans="1:32" s="86" customFormat="1" ht="15" customHeight="1">
      <c r="A28" s="157"/>
      <c r="B28" s="157"/>
      <c r="C28" s="157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</row>
    <row r="29" spans="1:32" s="152" customFormat="1" ht="31.5" customHeight="1">
      <c r="A29" s="151"/>
      <c r="B29" s="151"/>
      <c r="C29" s="151" t="s">
        <v>170</v>
      </c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</row>
    <row r="30" spans="1:32" s="160" customFormat="1" ht="20.25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59"/>
      <c r="L30" s="143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494" t="s">
        <v>164</v>
      </c>
      <c r="AE30" s="494"/>
      <c r="AF30" s="494"/>
    </row>
    <row r="31" spans="1:32" s="161" customFormat="1" ht="34.5" customHeight="1">
      <c r="A31" s="455" t="s">
        <v>32</v>
      </c>
      <c r="B31" s="414" t="s">
        <v>117</v>
      </c>
      <c r="C31" s="416"/>
      <c r="D31" s="456" t="s">
        <v>119</v>
      </c>
      <c r="E31" s="456"/>
      <c r="F31" s="456" t="s">
        <v>82</v>
      </c>
      <c r="G31" s="456"/>
      <c r="H31" s="456" t="s">
        <v>141</v>
      </c>
      <c r="I31" s="456"/>
      <c r="J31" s="456" t="s">
        <v>142</v>
      </c>
      <c r="K31" s="456"/>
      <c r="L31" s="456" t="s">
        <v>307</v>
      </c>
      <c r="M31" s="456"/>
      <c r="N31" s="456"/>
      <c r="O31" s="456"/>
      <c r="P31" s="456"/>
      <c r="Q31" s="456"/>
      <c r="R31" s="456"/>
      <c r="S31" s="456"/>
      <c r="T31" s="456"/>
      <c r="U31" s="456"/>
      <c r="V31" s="456" t="s">
        <v>118</v>
      </c>
      <c r="W31" s="456"/>
      <c r="X31" s="456"/>
      <c r="Y31" s="456"/>
      <c r="Z31" s="456"/>
      <c r="AA31" s="456" t="s">
        <v>143</v>
      </c>
      <c r="AB31" s="456"/>
      <c r="AC31" s="456"/>
      <c r="AD31" s="456"/>
      <c r="AE31" s="456"/>
      <c r="AF31" s="456"/>
    </row>
    <row r="32" spans="1:32" s="161" customFormat="1" ht="52.5" customHeight="1">
      <c r="A32" s="455"/>
      <c r="B32" s="504"/>
      <c r="C32" s="505"/>
      <c r="D32" s="456"/>
      <c r="E32" s="456"/>
      <c r="F32" s="456"/>
      <c r="G32" s="456"/>
      <c r="H32" s="456"/>
      <c r="I32" s="456"/>
      <c r="J32" s="456"/>
      <c r="K32" s="456"/>
      <c r="L32" s="456" t="s">
        <v>107</v>
      </c>
      <c r="M32" s="456"/>
      <c r="N32" s="456" t="s">
        <v>111</v>
      </c>
      <c r="O32" s="456"/>
      <c r="P32" s="456" t="s">
        <v>112</v>
      </c>
      <c r="Q32" s="456"/>
      <c r="R32" s="456"/>
      <c r="S32" s="456"/>
      <c r="T32" s="456"/>
      <c r="U32" s="456"/>
      <c r="V32" s="456"/>
      <c r="W32" s="456"/>
      <c r="X32" s="456"/>
      <c r="Y32" s="456"/>
      <c r="Z32" s="456"/>
      <c r="AA32" s="456"/>
      <c r="AB32" s="456"/>
      <c r="AC32" s="456"/>
      <c r="AD32" s="456"/>
      <c r="AE32" s="456"/>
      <c r="AF32" s="456"/>
    </row>
    <row r="33" spans="1:32" s="162" customFormat="1" ht="90" customHeight="1">
      <c r="A33" s="455"/>
      <c r="B33" s="417"/>
      <c r="C33" s="419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 t="s">
        <v>108</v>
      </c>
      <c r="Q33" s="456"/>
      <c r="R33" s="456" t="s">
        <v>109</v>
      </c>
      <c r="S33" s="456"/>
      <c r="T33" s="456" t="s">
        <v>110</v>
      </c>
      <c r="U33" s="456"/>
      <c r="V33" s="456"/>
      <c r="W33" s="456"/>
      <c r="X33" s="456"/>
      <c r="Y33" s="456"/>
      <c r="Z33" s="456"/>
      <c r="AA33" s="456"/>
      <c r="AB33" s="456"/>
      <c r="AC33" s="456"/>
      <c r="AD33" s="456"/>
      <c r="AE33" s="456"/>
      <c r="AF33" s="456"/>
    </row>
    <row r="34" spans="1:32" s="161" customFormat="1" ht="30" customHeight="1">
      <c r="A34" s="163">
        <v>1</v>
      </c>
      <c r="B34" s="457">
        <v>2</v>
      </c>
      <c r="C34" s="458"/>
      <c r="D34" s="456">
        <v>3</v>
      </c>
      <c r="E34" s="456"/>
      <c r="F34" s="456">
        <v>4</v>
      </c>
      <c r="G34" s="456"/>
      <c r="H34" s="456">
        <v>5</v>
      </c>
      <c r="I34" s="456"/>
      <c r="J34" s="456">
        <v>6</v>
      </c>
      <c r="K34" s="456"/>
      <c r="L34" s="457">
        <v>7</v>
      </c>
      <c r="M34" s="458"/>
      <c r="N34" s="457">
        <v>8</v>
      </c>
      <c r="O34" s="458"/>
      <c r="P34" s="456">
        <v>9</v>
      </c>
      <c r="Q34" s="456"/>
      <c r="R34" s="455">
        <v>10</v>
      </c>
      <c r="S34" s="455"/>
      <c r="T34" s="456">
        <v>11</v>
      </c>
      <c r="U34" s="456"/>
      <c r="V34" s="456">
        <v>12</v>
      </c>
      <c r="W34" s="456"/>
      <c r="X34" s="456"/>
      <c r="Y34" s="456"/>
      <c r="Z34" s="456"/>
      <c r="AA34" s="456">
        <v>13</v>
      </c>
      <c r="AB34" s="456"/>
      <c r="AC34" s="456"/>
      <c r="AD34" s="456"/>
      <c r="AE34" s="456"/>
      <c r="AF34" s="456"/>
    </row>
    <row r="35" spans="1:32" s="161" customFormat="1" ht="30.75" hidden="1" customHeight="1">
      <c r="A35" s="164"/>
      <c r="B35" s="506"/>
      <c r="C35" s="507"/>
      <c r="D35" s="497"/>
      <c r="E35" s="497"/>
      <c r="F35" s="453"/>
      <c r="G35" s="453"/>
      <c r="H35" s="453"/>
      <c r="I35" s="453"/>
      <c r="J35" s="453"/>
      <c r="K35" s="453"/>
      <c r="L35" s="420"/>
      <c r="M35" s="422"/>
      <c r="N35" s="420">
        <f t="shared" ref="N35:N37" si="31">SUM(P35,R35,T35)</f>
        <v>0</v>
      </c>
      <c r="O35" s="422"/>
      <c r="P35" s="453"/>
      <c r="Q35" s="453"/>
      <c r="R35" s="453"/>
      <c r="S35" s="453"/>
      <c r="T35" s="453"/>
      <c r="U35" s="453"/>
      <c r="V35" s="454"/>
      <c r="W35" s="454"/>
      <c r="X35" s="454"/>
      <c r="Y35" s="454"/>
      <c r="Z35" s="454"/>
      <c r="AA35" s="484"/>
      <c r="AB35" s="484"/>
      <c r="AC35" s="484"/>
      <c r="AD35" s="484"/>
      <c r="AE35" s="484"/>
      <c r="AF35" s="484"/>
    </row>
    <row r="36" spans="1:32" s="161" customFormat="1" ht="30.75" hidden="1" customHeight="1">
      <c r="A36" s="164"/>
      <c r="B36" s="170"/>
      <c r="C36" s="171"/>
      <c r="D36" s="508"/>
      <c r="E36" s="509"/>
      <c r="F36" s="420"/>
      <c r="G36" s="422"/>
      <c r="H36" s="420"/>
      <c r="I36" s="422"/>
      <c r="J36" s="420"/>
      <c r="K36" s="422"/>
      <c r="L36" s="172"/>
      <c r="M36" s="173"/>
      <c r="N36" s="172"/>
      <c r="O36" s="173"/>
      <c r="P36" s="420"/>
      <c r="Q36" s="422"/>
      <c r="R36" s="420"/>
      <c r="S36" s="422"/>
      <c r="T36" s="420"/>
      <c r="U36" s="422"/>
      <c r="V36" s="499"/>
      <c r="W36" s="500"/>
      <c r="X36" s="500"/>
      <c r="Y36" s="500"/>
      <c r="Z36" s="501"/>
      <c r="AA36" s="499"/>
      <c r="AB36" s="500"/>
      <c r="AC36" s="500"/>
      <c r="AD36" s="500"/>
      <c r="AE36" s="500"/>
      <c r="AF36" s="501"/>
    </row>
    <row r="37" spans="1:32" s="161" customFormat="1" ht="33" customHeight="1">
      <c r="A37" s="164"/>
      <c r="B37" s="506"/>
      <c r="C37" s="507"/>
      <c r="D37" s="497"/>
      <c r="E37" s="497"/>
      <c r="F37" s="453"/>
      <c r="G37" s="453"/>
      <c r="H37" s="453"/>
      <c r="I37" s="453"/>
      <c r="J37" s="453"/>
      <c r="K37" s="453"/>
      <c r="L37" s="420"/>
      <c r="M37" s="422"/>
      <c r="N37" s="420">
        <f t="shared" si="31"/>
        <v>0</v>
      </c>
      <c r="O37" s="422"/>
      <c r="P37" s="453"/>
      <c r="Q37" s="453"/>
      <c r="R37" s="453"/>
      <c r="S37" s="453"/>
      <c r="T37" s="453"/>
      <c r="U37" s="453"/>
      <c r="V37" s="454"/>
      <c r="W37" s="454"/>
      <c r="X37" s="454"/>
      <c r="Y37" s="454"/>
      <c r="Z37" s="454"/>
      <c r="AA37" s="484"/>
      <c r="AB37" s="484"/>
      <c r="AC37" s="484"/>
      <c r="AD37" s="484"/>
      <c r="AE37" s="484"/>
      <c r="AF37" s="484"/>
    </row>
    <row r="38" spans="1:32" s="161" customFormat="1" ht="37.5" customHeight="1">
      <c r="A38" s="450" t="s">
        <v>34</v>
      </c>
      <c r="B38" s="451"/>
      <c r="C38" s="451"/>
      <c r="D38" s="451"/>
      <c r="E38" s="452"/>
      <c r="F38" s="448">
        <f>SUM(F35:F37)</f>
        <v>0</v>
      </c>
      <c r="G38" s="448"/>
      <c r="H38" s="448">
        <f>SUM(H35:H37)</f>
        <v>0</v>
      </c>
      <c r="I38" s="448"/>
      <c r="J38" s="448">
        <f>SUM(J35:J37)</f>
        <v>0</v>
      </c>
      <c r="K38" s="448"/>
      <c r="L38" s="448">
        <f>SUM(L35:L37)</f>
        <v>0</v>
      </c>
      <c r="M38" s="448"/>
      <c r="N38" s="448">
        <f>SUM(N35:N37)</f>
        <v>0</v>
      </c>
      <c r="O38" s="448"/>
      <c r="P38" s="448">
        <f>SUM(P35:P37)</f>
        <v>0</v>
      </c>
      <c r="Q38" s="448"/>
      <c r="R38" s="448">
        <f>SUM(R35:R37)</f>
        <v>0</v>
      </c>
      <c r="S38" s="448"/>
      <c r="T38" s="448">
        <f>SUM(T35:T37)</f>
        <v>0</v>
      </c>
      <c r="U38" s="448"/>
      <c r="V38" s="449"/>
      <c r="W38" s="449"/>
      <c r="X38" s="449"/>
      <c r="Y38" s="449"/>
      <c r="Z38" s="449"/>
      <c r="AA38" s="461"/>
      <c r="AB38" s="461"/>
      <c r="AC38" s="461"/>
      <c r="AD38" s="461"/>
      <c r="AE38" s="461"/>
      <c r="AF38" s="461"/>
    </row>
    <row r="39" spans="1:32" s="161" customFormat="1" ht="37.5" customHeight="1">
      <c r="A39" s="174"/>
      <c r="B39" s="174"/>
      <c r="C39" s="174"/>
      <c r="D39" s="174"/>
      <c r="E39" s="174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6"/>
      <c r="W39" s="176"/>
      <c r="X39" s="176"/>
      <c r="Y39" s="176"/>
      <c r="Z39" s="176"/>
      <c r="AA39" s="177"/>
      <c r="AB39" s="177"/>
      <c r="AC39" s="177"/>
      <c r="AD39" s="177"/>
      <c r="AE39" s="177"/>
      <c r="AF39" s="177"/>
    </row>
    <row r="40" spans="1:32" s="161" customFormat="1" ht="37.5" customHeight="1">
      <c r="A40" s="174"/>
      <c r="B40" s="174"/>
      <c r="C40" s="174"/>
      <c r="D40" s="174"/>
      <c r="E40" s="174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6"/>
      <c r="W40" s="176"/>
      <c r="X40" s="176"/>
      <c r="Y40" s="176"/>
      <c r="Z40" s="176"/>
      <c r="AA40" s="177"/>
      <c r="AB40" s="177"/>
      <c r="AC40" s="177"/>
      <c r="AD40" s="177"/>
      <c r="AE40" s="177"/>
      <c r="AF40" s="177"/>
    </row>
    <row r="41" spans="1:32" s="86" customFormat="1" ht="15" customHeight="1">
      <c r="A41" s="157"/>
      <c r="B41" s="157"/>
      <c r="C41" s="157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</row>
    <row r="42" spans="1:32" s="86" customFormat="1" ht="15" customHeight="1">
      <c r="A42" s="157"/>
      <c r="B42" s="157"/>
      <c r="C42" s="157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</row>
    <row r="43" spans="1:32" s="86" customFormat="1" ht="15" customHeight="1">
      <c r="A43" s="157"/>
      <c r="B43" s="157"/>
      <c r="C43" s="157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</row>
    <row r="44" spans="1:32" s="86" customFormat="1" ht="15" customHeight="1">
      <c r="A44" s="157"/>
      <c r="B44" s="157"/>
      <c r="C44" s="157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</row>
    <row r="45" spans="1:32" s="86" customFormat="1" ht="32.25" customHeight="1">
      <c r="A45" s="157"/>
      <c r="B45" s="474" t="s">
        <v>274</v>
      </c>
      <c r="C45" s="474"/>
      <c r="D45" s="474"/>
      <c r="E45" s="474"/>
      <c r="F45" s="474"/>
      <c r="G45" s="474"/>
      <c r="H45" s="246"/>
      <c r="I45" s="246"/>
      <c r="J45" s="246"/>
      <c r="K45" s="246"/>
      <c r="L45" s="246"/>
      <c r="M45" s="473" t="s">
        <v>106</v>
      </c>
      <c r="N45" s="473"/>
      <c r="O45" s="473"/>
      <c r="P45" s="473"/>
      <c r="Q45" s="473"/>
      <c r="R45" s="246"/>
      <c r="S45" s="246"/>
      <c r="T45" s="246"/>
      <c r="U45" s="246"/>
      <c r="V45" s="246"/>
      <c r="W45" s="363" t="s">
        <v>330</v>
      </c>
      <c r="X45" s="363"/>
      <c r="Y45" s="363"/>
      <c r="Z45" s="363"/>
      <c r="AA45" s="363"/>
      <c r="AB45" s="143"/>
      <c r="AC45" s="143"/>
      <c r="AD45" s="143"/>
      <c r="AE45" s="143"/>
      <c r="AF45" s="143"/>
    </row>
    <row r="46" spans="1:32" s="146" customFormat="1" ht="99" customHeight="1">
      <c r="B46" s="374" t="s">
        <v>45</v>
      </c>
      <c r="C46" s="374"/>
      <c r="D46" s="374"/>
      <c r="E46" s="374"/>
      <c r="F46" s="374"/>
      <c r="G46" s="374"/>
      <c r="H46" s="152"/>
      <c r="I46" s="152"/>
      <c r="J46" s="152"/>
      <c r="K46" s="152"/>
      <c r="L46" s="152"/>
      <c r="M46" s="374" t="s">
        <v>46</v>
      </c>
      <c r="N46" s="374"/>
      <c r="O46" s="374"/>
      <c r="P46" s="374"/>
      <c r="Q46" s="374"/>
      <c r="V46" s="86"/>
      <c r="W46" s="374" t="s">
        <v>68</v>
      </c>
      <c r="X46" s="374"/>
      <c r="Y46" s="374"/>
      <c r="Z46" s="374"/>
      <c r="AA46" s="374"/>
    </row>
    <row r="47" spans="1:32" s="146" customFormat="1">
      <c r="F47" s="84"/>
      <c r="G47" s="84"/>
      <c r="H47" s="84"/>
      <c r="I47" s="84"/>
      <c r="J47" s="84"/>
      <c r="K47" s="84"/>
      <c r="L47" s="84"/>
      <c r="Q47" s="84"/>
      <c r="R47" s="84"/>
      <c r="S47" s="84"/>
      <c r="T47" s="84"/>
      <c r="X47" s="84"/>
      <c r="Y47" s="84"/>
      <c r="Z47" s="84"/>
      <c r="AA47" s="84"/>
    </row>
    <row r="48" spans="1:32" s="86" customFormat="1">
      <c r="C48" s="165"/>
      <c r="D48" s="165"/>
      <c r="E48" s="165"/>
      <c r="F48" s="165"/>
      <c r="G48" s="165"/>
      <c r="H48" s="165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5"/>
      <c r="V48" s="165"/>
    </row>
    <row r="49" spans="1:22" s="460" customFormat="1" ht="12.75">
      <c r="A49" s="459" t="s">
        <v>165</v>
      </c>
    </row>
    <row r="50" spans="1:22" s="86" customFormat="1"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</row>
    <row r="51" spans="1:22" s="86" customFormat="1">
      <c r="C51" s="167"/>
    </row>
    <row r="52" spans="1:22" s="86" customFormat="1"/>
    <row r="53" spans="1:22" s="86" customFormat="1"/>
    <row r="54" spans="1:22" s="86" customFormat="1" ht="19.5">
      <c r="C54" s="168"/>
    </row>
    <row r="55" spans="1:22" ht="19.5">
      <c r="C55" s="169"/>
    </row>
    <row r="56" spans="1:22" ht="19.5">
      <c r="C56" s="169"/>
    </row>
    <row r="57" spans="1:22" ht="19.5">
      <c r="C57" s="169"/>
    </row>
    <row r="58" spans="1:22" ht="19.5">
      <c r="C58" s="169"/>
    </row>
    <row r="59" spans="1:22" ht="19.5">
      <c r="C59" s="169"/>
    </row>
    <row r="60" spans="1:22" ht="19.5">
      <c r="C60" s="169"/>
    </row>
  </sheetData>
  <mergeCells count="126">
    <mergeCell ref="N34:O34"/>
    <mergeCell ref="P36:Q36"/>
    <mergeCell ref="R36:S36"/>
    <mergeCell ref="B8:L8"/>
    <mergeCell ref="P33:Q33"/>
    <mergeCell ref="R33:S33"/>
    <mergeCell ref="B37:C37"/>
    <mergeCell ref="R37:S37"/>
    <mergeCell ref="T33:U33"/>
    <mergeCell ref="L32:M33"/>
    <mergeCell ref="H31:I33"/>
    <mergeCell ref="M6:M7"/>
    <mergeCell ref="H35:I35"/>
    <mergeCell ref="D36:E36"/>
    <mergeCell ref="D35:E35"/>
    <mergeCell ref="B35:C35"/>
    <mergeCell ref="P35:Q35"/>
    <mergeCell ref="B11:L11"/>
    <mergeCell ref="B12:L12"/>
    <mergeCell ref="B10:L10"/>
    <mergeCell ref="J31:K33"/>
    <mergeCell ref="B16:L16"/>
    <mergeCell ref="N32:O33"/>
    <mergeCell ref="F31:G33"/>
    <mergeCell ref="P32:U32"/>
    <mergeCell ref="B14:L14"/>
    <mergeCell ref="B15:L15"/>
    <mergeCell ref="B18:L18"/>
    <mergeCell ref="B19:L19"/>
    <mergeCell ref="H36:I36"/>
    <mergeCell ref="Q6:Q7"/>
    <mergeCell ref="AD4:AF4"/>
    <mergeCell ref="Q5:T5"/>
    <mergeCell ref="V31:Z33"/>
    <mergeCell ref="M5:P5"/>
    <mergeCell ref="AA35:AF35"/>
    <mergeCell ref="AA34:AF34"/>
    <mergeCell ref="AD6:AD7"/>
    <mergeCell ref="V36:Z36"/>
    <mergeCell ref="AA36:AF36"/>
    <mergeCell ref="Z4:AB4"/>
    <mergeCell ref="N6:N7"/>
    <mergeCell ref="O6:O7"/>
    <mergeCell ref="S6:S7"/>
    <mergeCell ref="L35:M35"/>
    <mergeCell ref="N35:O35"/>
    <mergeCell ref="B17:L17"/>
    <mergeCell ref="B31:C33"/>
    <mergeCell ref="L31:U31"/>
    <mergeCell ref="J36:K36"/>
    <mergeCell ref="R6:R7"/>
    <mergeCell ref="B22:L22"/>
    <mergeCell ref="B21:L21"/>
    <mergeCell ref="L34:M34"/>
    <mergeCell ref="U6:U7"/>
    <mergeCell ref="B9:L9"/>
    <mergeCell ref="P6:P7"/>
    <mergeCell ref="A5:A7"/>
    <mergeCell ref="AE6:AE7"/>
    <mergeCell ref="AF6:AF7"/>
    <mergeCell ref="Y5:AB5"/>
    <mergeCell ref="AA37:AF37"/>
    <mergeCell ref="T6:T7"/>
    <mergeCell ref="V6:V7"/>
    <mergeCell ref="B5:L7"/>
    <mergeCell ref="D31:E33"/>
    <mergeCell ref="AA31:AF33"/>
    <mergeCell ref="AD30:AF30"/>
    <mergeCell ref="W6:W7"/>
    <mergeCell ref="X6:X7"/>
    <mergeCell ref="AC6:AC7"/>
    <mergeCell ref="AC5:AF5"/>
    <mergeCell ref="U5:X5"/>
    <mergeCell ref="B13:L13"/>
    <mergeCell ref="F36:G36"/>
    <mergeCell ref="B20:L20"/>
    <mergeCell ref="A31:A33"/>
    <mergeCell ref="D37:E37"/>
    <mergeCell ref="A49:XFD49"/>
    <mergeCell ref="H37:I37"/>
    <mergeCell ref="J37:K37"/>
    <mergeCell ref="AA38:AF38"/>
    <mergeCell ref="B23:L23"/>
    <mergeCell ref="A24:L24"/>
    <mergeCell ref="A25:L25"/>
    <mergeCell ref="Y6:Y7"/>
    <mergeCell ref="Z6:Z7"/>
    <mergeCell ref="AA6:AA7"/>
    <mergeCell ref="AB6:AB7"/>
    <mergeCell ref="T37:U37"/>
    <mergeCell ref="B46:G46"/>
    <mergeCell ref="W46:AA46"/>
    <mergeCell ref="M45:Q45"/>
    <mergeCell ref="M46:Q46"/>
    <mergeCell ref="V37:Z37"/>
    <mergeCell ref="R38:S38"/>
    <mergeCell ref="H38:I38"/>
    <mergeCell ref="L38:M38"/>
    <mergeCell ref="N38:O38"/>
    <mergeCell ref="B45:G45"/>
    <mergeCell ref="W45:AA45"/>
    <mergeCell ref="F37:G37"/>
    <mergeCell ref="T38:U38"/>
    <mergeCell ref="V38:Z38"/>
    <mergeCell ref="J38:K38"/>
    <mergeCell ref="P38:Q38"/>
    <mergeCell ref="F38:G38"/>
    <mergeCell ref="A38:E38"/>
    <mergeCell ref="P37:Q37"/>
    <mergeCell ref="V35:Z35"/>
    <mergeCell ref="R34:S34"/>
    <mergeCell ref="T35:U35"/>
    <mergeCell ref="T34:U34"/>
    <mergeCell ref="B34:C34"/>
    <mergeCell ref="F34:G34"/>
    <mergeCell ref="R35:S35"/>
    <mergeCell ref="P34:Q34"/>
    <mergeCell ref="J34:K34"/>
    <mergeCell ref="V34:Z34"/>
    <mergeCell ref="H34:I34"/>
    <mergeCell ref="J35:K35"/>
    <mergeCell ref="T36:U36"/>
    <mergeCell ref="D34:E34"/>
    <mergeCell ref="F35:G35"/>
    <mergeCell ref="L37:M37"/>
    <mergeCell ref="N37:O37"/>
  </mergeCells>
  <phoneticPr fontId="3" type="noConversion"/>
  <pageMargins left="0.59055118110236227" right="0.59055118110236227" top="0.98425196850393704" bottom="0.59055118110236227" header="0" footer="0"/>
  <pageSetup paperSize="9" scale="34" orientation="landscape" verticalDpi="1200" r:id="rId1"/>
  <headerFooter alignWithMargins="0"/>
  <ignoredErrors>
    <ignoredError sqref="F38:U38 M24:O24 Q24:R24 U20 U19 W20 W19" formulaRange="1"/>
    <ignoredError sqref="Y24:Z24 X19:X20" evalError="1" formulaRange="1"/>
    <ignoredError sqref="X9:X10 P22:P23 AF22:AF23 T22:T25 AB22:AB24 X22:Z23 X11:Z18 AB9:AB19 T9:T19 AF11:AF19 P9:P19 P20:P21 T20:T21 Y19:Z19 X21 AB20:AB21 AF9:AF10 AF20:AF21" evalError="1"/>
    <ignoredError sqref="P24" evalError="1" formula="1" formulaRange="1"/>
    <ignoredError sqref="X24" evalError="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60" zoomScaleNormal="75" workbookViewId="0">
      <selection activeCell="R11" sqref="R11"/>
    </sheetView>
  </sheetViews>
  <sheetFormatPr defaultRowHeight="12.75"/>
  <cols>
    <col min="1" max="1" width="39.42578125" style="178" customWidth="1"/>
    <col min="2" max="2" width="12.85546875" style="178" customWidth="1"/>
    <col min="3" max="3" width="19.7109375" style="178" customWidth="1"/>
    <col min="4" max="4" width="19" style="178" customWidth="1"/>
    <col min="5" max="6" width="18.140625" style="178" customWidth="1"/>
    <col min="7" max="7" width="18.28515625" style="178" customWidth="1"/>
    <col min="8" max="8" width="18.7109375" style="178" customWidth="1"/>
    <col min="9" max="16384" width="9.140625" style="178"/>
  </cols>
  <sheetData>
    <row r="2" spans="1:8" ht="31.5" customHeight="1">
      <c r="G2" s="521" t="s">
        <v>175</v>
      </c>
      <c r="H2" s="521"/>
    </row>
    <row r="3" spans="1:8" ht="32.25" customHeight="1">
      <c r="A3" s="444" t="s">
        <v>193</v>
      </c>
      <c r="B3" s="444"/>
      <c r="C3" s="444"/>
      <c r="D3" s="444"/>
      <c r="E3" s="444"/>
      <c r="F3" s="444"/>
      <c r="G3" s="444"/>
      <c r="H3" s="444"/>
    </row>
    <row r="4" spans="1:8" ht="28.5" customHeight="1">
      <c r="A4" s="522" t="s">
        <v>188</v>
      </c>
      <c r="B4" s="522"/>
      <c r="C4" s="522"/>
      <c r="D4" s="522"/>
      <c r="E4" s="522"/>
      <c r="F4" s="522"/>
      <c r="G4" s="522"/>
      <c r="H4" s="522"/>
    </row>
    <row r="5" spans="1:8" ht="45.75" customHeight="1">
      <c r="A5" s="523" t="s">
        <v>102</v>
      </c>
      <c r="B5" s="381" t="s">
        <v>7</v>
      </c>
      <c r="C5" s="381" t="s">
        <v>194</v>
      </c>
      <c r="D5" s="381"/>
      <c r="E5" s="379" t="s">
        <v>297</v>
      </c>
      <c r="F5" s="379"/>
      <c r="G5" s="379"/>
      <c r="H5" s="379"/>
    </row>
    <row r="6" spans="1:8" ht="65.25" customHeight="1">
      <c r="A6" s="524"/>
      <c r="B6" s="381"/>
      <c r="C6" s="314" t="s">
        <v>237</v>
      </c>
      <c r="D6" s="314" t="s">
        <v>308</v>
      </c>
      <c r="E6" s="94" t="s">
        <v>96</v>
      </c>
      <c r="F6" s="94" t="s">
        <v>92</v>
      </c>
      <c r="G6" s="95" t="s">
        <v>99</v>
      </c>
      <c r="H6" s="95" t="s">
        <v>100</v>
      </c>
    </row>
    <row r="7" spans="1:8" ht="30" customHeight="1">
      <c r="A7" s="179">
        <v>1</v>
      </c>
      <c r="B7" s="94">
        <v>2</v>
      </c>
      <c r="C7" s="179">
        <v>3</v>
      </c>
      <c r="D7" s="94">
        <v>4</v>
      </c>
      <c r="E7" s="179">
        <v>5</v>
      </c>
      <c r="F7" s="94">
        <v>6</v>
      </c>
      <c r="G7" s="179">
        <v>7</v>
      </c>
      <c r="H7" s="94">
        <v>8</v>
      </c>
    </row>
    <row r="8" spans="1:8" ht="28.5" customHeight="1">
      <c r="A8" s="512" t="s">
        <v>220</v>
      </c>
      <c r="B8" s="513"/>
      <c r="C8" s="513"/>
      <c r="D8" s="513"/>
      <c r="E8" s="513"/>
      <c r="F8" s="513"/>
      <c r="G8" s="513"/>
      <c r="H8" s="514"/>
    </row>
    <row r="9" spans="1:8" ht="59.25" customHeight="1">
      <c r="A9" s="180" t="s">
        <v>291</v>
      </c>
      <c r="B9" s="181">
        <v>6000</v>
      </c>
      <c r="C9" s="124">
        <f>SUM(C11:C12)</f>
        <v>0</v>
      </c>
      <c r="D9" s="124">
        <f>SUM(D11:D12)</f>
        <v>0</v>
      </c>
      <c r="E9" s="301">
        <f>SUM(E11:E12)</f>
        <v>0</v>
      </c>
      <c r="F9" s="302">
        <f>SUM(F11:F12)</f>
        <v>0</v>
      </c>
      <c r="G9" s="302">
        <f>F9-E9</f>
        <v>0</v>
      </c>
      <c r="H9" s="357" t="e">
        <f>(F9/E9)*100</f>
        <v>#DIV/0!</v>
      </c>
    </row>
    <row r="10" spans="1:8" ht="39.75" customHeight="1">
      <c r="A10" s="515" t="s">
        <v>167</v>
      </c>
      <c r="B10" s="516"/>
      <c r="C10" s="516"/>
      <c r="D10" s="516"/>
      <c r="E10" s="516"/>
      <c r="F10" s="516"/>
      <c r="G10" s="516"/>
      <c r="H10" s="517"/>
    </row>
    <row r="11" spans="1:8" ht="81" customHeight="1">
      <c r="A11" s="106" t="s">
        <v>168</v>
      </c>
      <c r="B11" s="181">
        <v>6010</v>
      </c>
      <c r="C11" s="126">
        <v>0</v>
      </c>
      <c r="D11" s="126"/>
      <c r="E11" s="126">
        <v>0</v>
      </c>
      <c r="F11" s="126"/>
      <c r="G11" s="124">
        <f t="shared" ref="G11:G12" si="0">F11-E11</f>
        <v>0</v>
      </c>
      <c r="H11" s="358" t="e">
        <f t="shared" ref="H11:H12" si="1">(F11/E11)*100</f>
        <v>#DIV/0!</v>
      </c>
    </row>
    <row r="12" spans="1:8" ht="63.75" customHeight="1">
      <c r="A12" s="106" t="s">
        <v>295</v>
      </c>
      <c r="B12" s="182">
        <v>6020</v>
      </c>
      <c r="C12" s="126">
        <v>0</v>
      </c>
      <c r="D12" s="126"/>
      <c r="E12" s="303">
        <v>0</v>
      </c>
      <c r="F12" s="304"/>
      <c r="G12" s="304">
        <f t="shared" si="0"/>
        <v>0</v>
      </c>
      <c r="H12" s="357" t="e">
        <f t="shared" si="1"/>
        <v>#DIV/0!</v>
      </c>
    </row>
    <row r="13" spans="1:8" ht="35.25" customHeight="1">
      <c r="A13" s="183"/>
      <c r="B13" s="184"/>
      <c r="C13" s="185"/>
      <c r="D13" s="185"/>
      <c r="E13" s="185"/>
      <c r="F13" s="185"/>
      <c r="G13" s="185"/>
      <c r="H13" s="186"/>
    </row>
    <row r="14" spans="1:8" ht="41.25" customHeight="1">
      <c r="A14" s="187" t="s">
        <v>274</v>
      </c>
      <c r="B14" s="188"/>
      <c r="C14" s="518" t="s">
        <v>90</v>
      </c>
      <c r="D14" s="518"/>
      <c r="E14" s="189"/>
      <c r="F14" s="519" t="s">
        <v>329</v>
      </c>
      <c r="G14" s="520"/>
      <c r="H14" s="520"/>
    </row>
    <row r="15" spans="1:8" ht="18.75">
      <c r="A15" s="84" t="s">
        <v>45</v>
      </c>
      <c r="B15" s="85"/>
      <c r="C15" s="373" t="s">
        <v>46</v>
      </c>
      <c r="D15" s="373"/>
      <c r="E15" s="85"/>
      <c r="F15" s="374" t="s">
        <v>116</v>
      </c>
      <c r="G15" s="374"/>
      <c r="H15" s="374"/>
    </row>
    <row r="16" spans="1:8">
      <c r="A16" s="190"/>
      <c r="B16" s="190"/>
      <c r="C16" s="190"/>
      <c r="D16" s="190"/>
      <c r="E16" s="190"/>
      <c r="F16" s="190"/>
      <c r="G16" s="190"/>
      <c r="H16" s="190"/>
    </row>
    <row r="17" spans="1:8">
      <c r="A17" s="190"/>
      <c r="B17" s="190"/>
      <c r="C17" s="190"/>
      <c r="D17" s="190"/>
      <c r="E17" s="190"/>
      <c r="F17" s="190"/>
      <c r="G17" s="190"/>
      <c r="H17" s="190"/>
    </row>
    <row r="18" spans="1:8" ht="3" customHeight="1">
      <c r="A18" s="190"/>
      <c r="B18" s="190"/>
      <c r="C18" s="190"/>
      <c r="D18" s="190"/>
      <c r="E18" s="190"/>
      <c r="F18" s="190"/>
      <c r="G18" s="190"/>
      <c r="H18" s="190"/>
    </row>
  </sheetData>
  <mergeCells count="13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5:H15"/>
    <mergeCell ref="C14:D14"/>
    <mergeCell ref="F14:H14"/>
  </mergeCells>
  <pageMargins left="0.23622047244094491" right="0.15748031496062992" top="0.19685039370078741" bottom="0.19685039370078741" header="0.31496062992125984" footer="0.31496062992125984"/>
  <pageSetup paperSize="9" scale="85" orientation="landscape" verticalDpi="300" r:id="rId1"/>
  <ignoredErrors>
    <ignoredError sqref="H11:H12 H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12</vt:i4>
      </vt:variant>
    </vt:vector>
  </HeadingPairs>
  <TitlesOfParts>
    <vt:vector size="22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Пользователь Windows</cp:lastModifiedBy>
  <cp:lastPrinted>2023-05-29T09:43:56Z</cp:lastPrinted>
  <dcterms:created xsi:type="dcterms:W3CDTF">2003-03-13T16:00:22Z</dcterms:created>
  <dcterms:modified xsi:type="dcterms:W3CDTF">2023-07-04T07:21:02Z</dcterms:modified>
</cp:coreProperties>
</file>